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.1 - Vedlejší a ost..." sheetId="2" r:id="rId2"/>
    <sheet name="SO 101.1a - Parkoviště a ..." sheetId="3" r:id="rId3"/>
    <sheet name="SO 101.1b - Parkoviště pr..." sheetId="4" r:id="rId4"/>
    <sheet name="SO 401.1 - Veřejné osvětl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000.1 - Vedlejší a ost...'!$C$120:$K$158</definedName>
    <definedName name="_xlnm.Print_Area" localSheetId="1">'SO 000.1 - Vedlejší a ost...'!$C$4:$J$76,'SO 000.1 - Vedlejší a ost...'!$C$82:$J$102,'SO 000.1 - Vedlejší a ost...'!$C$108:$K$158</definedName>
    <definedName name="_xlnm.Print_Titles" localSheetId="1">'SO 000.1 - Vedlejší a ost...'!$120:$120</definedName>
    <definedName name="_xlnm._FilterDatabase" localSheetId="2" hidden="1">'SO 101.1a - Parkoviště a ...'!$C$131:$K$569</definedName>
    <definedName name="_xlnm.Print_Area" localSheetId="2">'SO 101.1a - Parkoviště a ...'!$C$4:$J$76,'SO 101.1a - Parkoviště a ...'!$C$82:$J$113,'SO 101.1a - Parkoviště a ...'!$C$119:$K$569</definedName>
    <definedName name="_xlnm.Print_Titles" localSheetId="2">'SO 101.1a - Parkoviště a ...'!$131:$131</definedName>
    <definedName name="_xlnm._FilterDatabase" localSheetId="3" hidden="1">'SO 101.1b - Parkoviště pr...'!$C$127:$K$290</definedName>
    <definedName name="_xlnm.Print_Area" localSheetId="3">'SO 101.1b - Parkoviště pr...'!$C$4:$J$76,'SO 101.1b - Parkoviště pr...'!$C$82:$J$109,'SO 101.1b - Parkoviště pr...'!$C$115:$K$290</definedName>
    <definedName name="_xlnm.Print_Titles" localSheetId="3">'SO 101.1b - Parkoviště pr...'!$127:$127</definedName>
    <definedName name="_xlnm._FilterDatabase" localSheetId="4" hidden="1">'SO 401.1 - Veřejné osvětl...'!$C$121:$K$204</definedName>
    <definedName name="_xlnm.Print_Area" localSheetId="4">'SO 401.1 - Veřejné osvětl...'!$C$4:$J$76,'SO 401.1 - Veřejné osvětl...'!$C$82:$J$103,'SO 401.1 - Veřejné osvětl...'!$C$109:$K$204</definedName>
    <definedName name="_xlnm.Print_Titles" localSheetId="4">'SO 401.1 - Veřejné osvětl...'!$121:$121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4" r="J37"/>
  <c r="J36"/>
  <c i="1" r="AY97"/>
  <c i="4" r="J35"/>
  <c i="1" r="AX97"/>
  <c i="4"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2"/>
  <c r="BH192"/>
  <c r="BG192"/>
  <c r="BF192"/>
  <c r="T192"/>
  <c r="R192"/>
  <c r="P192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4"/>
  <c r="BH174"/>
  <c r="BG174"/>
  <c r="BF174"/>
  <c r="T174"/>
  <c r="R174"/>
  <c r="P174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3" r="J37"/>
  <c r="J36"/>
  <c i="1" r="AY96"/>
  <c i="3" r="J35"/>
  <c i="1" r="AX96"/>
  <c i="3"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21"/>
  <c r="BH521"/>
  <c r="BG521"/>
  <c r="BF521"/>
  <c r="T521"/>
  <c r="R521"/>
  <c r="P52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490"/>
  <c r="BH490"/>
  <c r="BG490"/>
  <c r="BF490"/>
  <c r="T490"/>
  <c r="R490"/>
  <c r="P490"/>
  <c r="BI488"/>
  <c r="BH488"/>
  <c r="BG488"/>
  <c r="BF488"/>
  <c r="T488"/>
  <c r="R488"/>
  <c r="P488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1"/>
  <c r="BH291"/>
  <c r="BG291"/>
  <c r="BF291"/>
  <c r="T291"/>
  <c r="R291"/>
  <c r="P291"/>
  <c r="BI287"/>
  <c r="BH287"/>
  <c r="BG287"/>
  <c r="BF287"/>
  <c r="T287"/>
  <c r="R287"/>
  <c r="P287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T271"/>
  <c r="R272"/>
  <c r="R271"/>
  <c r="P272"/>
  <c r="P271"/>
  <c r="BI269"/>
  <c r="BH269"/>
  <c r="BG269"/>
  <c r="BF269"/>
  <c r="T269"/>
  <c r="T268"/>
  <c r="R269"/>
  <c r="R268"/>
  <c r="P269"/>
  <c r="P268"/>
  <c r="BI265"/>
  <c r="BH265"/>
  <c r="BG265"/>
  <c r="BF265"/>
  <c r="T265"/>
  <c r="R265"/>
  <c r="P265"/>
  <c r="BI261"/>
  <c r="BH261"/>
  <c r="BG261"/>
  <c r="BF261"/>
  <c r="T261"/>
  <c r="R261"/>
  <c r="P261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44"/>
  <c r="BH144"/>
  <c r="BG144"/>
  <c r="BF144"/>
  <c r="T144"/>
  <c r="R144"/>
  <c r="P144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92"/>
  <c r="J17"/>
  <c r="J12"/>
  <c r="J89"/>
  <c r="E7"/>
  <c r="E122"/>
  <c i="2" r="J37"/>
  <c r="J36"/>
  <c i="1" r="AY95"/>
  <c i="2" r="J35"/>
  <c i="1" r="AX95"/>
  <c i="2"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5" r="J203"/>
  <c r="J201"/>
  <c r="BK198"/>
  <c r="J198"/>
  <c r="J196"/>
  <c r="BK194"/>
  <c r="BK192"/>
  <c r="BK188"/>
  <c r="J184"/>
  <c r="BK177"/>
  <c r="J140"/>
  <c r="BK136"/>
  <c r="BK134"/>
  <c r="BK132"/>
  <c r="BK125"/>
  <c i="4" r="J289"/>
  <c r="BK287"/>
  <c r="BK284"/>
  <c r="J282"/>
  <c r="J280"/>
  <c r="J276"/>
  <c r="J274"/>
  <c r="BK261"/>
  <c r="J259"/>
  <c r="J255"/>
  <c r="BK253"/>
  <c r="BK251"/>
  <c r="J249"/>
  <c r="J247"/>
  <c r="J240"/>
  <c r="J239"/>
  <c r="J232"/>
  <c r="J229"/>
  <c r="J226"/>
  <c r="J220"/>
  <c r="J216"/>
  <c r="BK213"/>
  <c r="J210"/>
  <c r="BK207"/>
  <c r="J201"/>
  <c r="J199"/>
  <c r="J192"/>
  <c r="J179"/>
  <c r="BK174"/>
  <c r="J166"/>
  <c r="J163"/>
  <c r="J157"/>
  <c r="BK155"/>
  <c r="J153"/>
  <c r="J150"/>
  <c r="BK147"/>
  <c r="J145"/>
  <c r="J140"/>
  <c r="BK138"/>
  <c r="BK136"/>
  <c r="BK133"/>
  <c i="3" r="BK563"/>
  <c r="BK538"/>
  <c r="J536"/>
  <c r="BK532"/>
  <c r="J530"/>
  <c r="BK521"/>
  <c r="J488"/>
  <c r="J481"/>
  <c r="BK473"/>
  <c r="J469"/>
  <c r="J466"/>
  <c r="BK460"/>
  <c r="J454"/>
  <c r="BK446"/>
  <c r="BK444"/>
  <c r="J442"/>
  <c r="BK436"/>
  <c r="J436"/>
  <c r="BK433"/>
  <c r="BK429"/>
  <c r="BK427"/>
  <c r="BK425"/>
  <c r="J422"/>
  <c r="J419"/>
  <c r="J416"/>
  <c r="J402"/>
  <c r="BK385"/>
  <c r="BK383"/>
  <c r="BK380"/>
  <c r="J378"/>
  <c r="J375"/>
  <c r="J372"/>
  <c r="BK363"/>
  <c r="BK360"/>
  <c r="J357"/>
  <c r="BK355"/>
  <c r="BK351"/>
  <c r="J347"/>
  <c r="BK344"/>
  <c r="BK338"/>
  <c r="J335"/>
  <c r="J304"/>
  <c r="BK302"/>
  <c r="J300"/>
  <c r="J287"/>
  <c r="J269"/>
  <c r="J265"/>
  <c r="BK261"/>
  <c r="J253"/>
  <c r="J250"/>
  <c r="J248"/>
  <c r="BK241"/>
  <c r="J237"/>
  <c r="J233"/>
  <c r="BK231"/>
  <c r="BK224"/>
  <c r="J221"/>
  <c r="J218"/>
  <c r="BK202"/>
  <c r="J200"/>
  <c r="BK196"/>
  <c r="BK179"/>
  <c r="J176"/>
  <c r="BK173"/>
  <c r="J165"/>
  <c r="BK162"/>
  <c r="BK160"/>
  <c r="J158"/>
  <c r="J144"/>
  <c r="J135"/>
  <c i="2" r="J155"/>
  <c r="BK152"/>
  <c r="J148"/>
  <c r="J145"/>
  <c i="5" r="BK203"/>
  <c i="3" r="BK561"/>
  <c r="BK559"/>
  <c r="J557"/>
  <c r="BK552"/>
  <c r="BK550"/>
  <c r="J542"/>
  <c r="J525"/>
  <c r="BK509"/>
  <c r="J507"/>
  <c r="J490"/>
  <c r="J484"/>
  <c r="BK469"/>
  <c r="BK463"/>
  <c r="J457"/>
  <c r="J446"/>
  <c r="J444"/>
  <c r="BK439"/>
  <c r="BK413"/>
  <c r="BK399"/>
  <c r="J397"/>
  <c r="BK395"/>
  <c r="BK392"/>
  <c r="BK390"/>
  <c r="J388"/>
  <c r="J385"/>
  <c r="J383"/>
  <c r="BK369"/>
  <c r="J360"/>
  <c r="J351"/>
  <c r="BK347"/>
  <c r="J344"/>
  <c r="J338"/>
  <c r="J332"/>
  <c r="J326"/>
  <c r="BK322"/>
  <c r="J318"/>
  <c r="J315"/>
  <c r="J313"/>
  <c r="J311"/>
  <c r="BK309"/>
  <c r="J306"/>
  <c r="J302"/>
  <c r="J291"/>
  <c r="BK287"/>
  <c r="J280"/>
  <c r="BK276"/>
  <c r="BK272"/>
  <c r="BK269"/>
  <c r="BK265"/>
  <c r="J261"/>
  <c r="BK253"/>
  <c r="BK237"/>
  <c r="BK227"/>
  <c r="J216"/>
  <c r="BK214"/>
  <c r="BK200"/>
  <c r="J198"/>
  <c r="J196"/>
  <c r="BK194"/>
  <c r="J188"/>
  <c r="BK185"/>
  <c r="J182"/>
  <c r="J179"/>
  <c r="BK176"/>
  <c r="J173"/>
  <c r="BK165"/>
  <c r="J162"/>
  <c r="BK158"/>
  <c r="J152"/>
  <c i="2" r="J152"/>
  <c r="BK145"/>
  <c r="BK141"/>
  <c r="BK138"/>
  <c r="J127"/>
  <c r="BK124"/>
  <c i="1" r="AS94"/>
  <c i="5" r="BK201"/>
  <c r="BK190"/>
  <c r="J186"/>
  <c r="BK184"/>
  <c r="J182"/>
  <c r="BK179"/>
  <c r="J173"/>
  <c r="J171"/>
  <c r="BK169"/>
  <c r="J167"/>
  <c r="BK165"/>
  <c r="J163"/>
  <c r="BK161"/>
  <c r="J158"/>
  <c r="BK156"/>
  <c r="BK154"/>
  <c r="BK152"/>
  <c r="BK150"/>
  <c r="J148"/>
  <c r="BK146"/>
  <c r="BK144"/>
  <c r="J142"/>
  <c r="J138"/>
  <c r="J136"/>
  <c r="BK130"/>
  <c r="J125"/>
  <c i="4" r="BK289"/>
  <c r="J284"/>
  <c r="BK278"/>
  <c r="BK276"/>
  <c r="J271"/>
  <c r="J268"/>
  <c r="J261"/>
  <c r="BK259"/>
  <c r="BK257"/>
  <c r="BK249"/>
  <c r="J245"/>
  <c r="BK243"/>
  <c r="BK240"/>
  <c r="BK229"/>
  <c r="J218"/>
  <c r="J205"/>
  <c r="BK183"/>
  <c r="J174"/>
  <c r="BK166"/>
  <c r="J161"/>
  <c r="J155"/>
  <c r="BK150"/>
  <c r="J147"/>
  <c r="BK142"/>
  <c r="J133"/>
  <c r="BK131"/>
  <c i="3" r="J561"/>
  <c r="J559"/>
  <c r="J555"/>
  <c r="J550"/>
  <c r="BK548"/>
  <c r="J546"/>
  <c r="BK542"/>
  <c r="BK540"/>
  <c r="J538"/>
  <c r="BK536"/>
  <c r="J534"/>
  <c r="BK527"/>
  <c r="BK525"/>
  <c r="J522"/>
  <c r="BK507"/>
  <c r="BK505"/>
  <c r="BK490"/>
  <c r="BK481"/>
  <c r="J479"/>
  <c r="BK466"/>
  <c r="J463"/>
  <c r="J460"/>
  <c r="J439"/>
  <c r="J433"/>
  <c r="BK431"/>
  <c r="J425"/>
  <c r="BK416"/>
  <c r="J413"/>
  <c r="J410"/>
  <c r="BK402"/>
  <c r="J399"/>
  <c r="J390"/>
  <c r="BK378"/>
  <c r="BK375"/>
  <c r="BK372"/>
  <c r="BK366"/>
  <c r="J363"/>
  <c r="J355"/>
  <c r="BK335"/>
  <c r="BK332"/>
  <c r="BK318"/>
  <c r="BK315"/>
  <c r="BK313"/>
  <c r="BK300"/>
  <c r="J298"/>
  <c r="BK291"/>
  <c r="J276"/>
  <c r="J272"/>
  <c r="BK248"/>
  <c r="BK244"/>
  <c r="J241"/>
  <c r="J235"/>
  <c r="J231"/>
  <c r="BK229"/>
  <c r="J227"/>
  <c r="J224"/>
  <c r="BK221"/>
  <c r="J208"/>
  <c r="J206"/>
  <c r="BK204"/>
  <c r="BK198"/>
  <c i="2" r="J141"/>
  <c r="J138"/>
  <c r="BK133"/>
  <c r="J130"/>
  <c r="BK127"/>
  <c r="J124"/>
  <c i="5" r="BK196"/>
  <c r="J194"/>
  <c r="J192"/>
  <c r="J190"/>
  <c r="J188"/>
  <c r="BK186"/>
  <c r="BK182"/>
  <c r="J179"/>
  <c r="J177"/>
  <c r="BK173"/>
  <c r="BK171"/>
  <c r="J169"/>
  <c r="BK167"/>
  <c r="J165"/>
  <c r="BK163"/>
  <c r="J161"/>
  <c r="BK158"/>
  <c r="J156"/>
  <c r="J154"/>
  <c r="J152"/>
  <c r="J150"/>
  <c r="BK148"/>
  <c r="J146"/>
  <c r="J144"/>
  <c r="BK142"/>
  <c r="BK140"/>
  <c r="BK138"/>
  <c r="J134"/>
  <c r="J132"/>
  <c r="J130"/>
  <c i="4" r="J287"/>
  <c r="BK282"/>
  <c r="BK280"/>
  <c r="J278"/>
  <c r="BK274"/>
  <c r="BK271"/>
  <c r="BK268"/>
  <c r="J257"/>
  <c r="BK255"/>
  <c r="J253"/>
  <c r="J251"/>
  <c r="BK247"/>
  <c r="BK245"/>
  <c r="J243"/>
  <c r="BK239"/>
  <c r="BK232"/>
  <c r="BK226"/>
  <c r="BK220"/>
  <c r="BK218"/>
  <c r="BK216"/>
  <c r="J213"/>
  <c r="BK210"/>
  <c r="J207"/>
  <c r="BK205"/>
  <c r="BK201"/>
  <c r="BK199"/>
  <c r="BK192"/>
  <c r="J183"/>
  <c r="BK179"/>
  <c r="BK163"/>
  <c r="BK161"/>
  <c r="BK157"/>
  <c r="BK153"/>
  <c r="BK145"/>
  <c r="J142"/>
  <c r="BK140"/>
  <c r="J138"/>
  <c r="J136"/>
  <c r="J131"/>
  <c i="3" r="BK568"/>
  <c r="J568"/>
  <c r="BK566"/>
  <c r="J566"/>
  <c r="J563"/>
  <c r="BK557"/>
  <c r="BK555"/>
  <c r="J552"/>
  <c r="J548"/>
  <c r="BK546"/>
  <c r="J540"/>
  <c r="BK534"/>
  <c r="J532"/>
  <c r="BK530"/>
  <c r="J527"/>
  <c r="BK522"/>
  <c r="J521"/>
  <c r="J509"/>
  <c r="J505"/>
  <c r="BK488"/>
  <c r="BK484"/>
  <c r="BK479"/>
  <c r="J473"/>
  <c r="BK457"/>
  <c r="BK454"/>
  <c r="BK442"/>
  <c r="J431"/>
  <c r="J429"/>
  <c r="J427"/>
  <c r="BK422"/>
  <c r="BK419"/>
  <c r="BK410"/>
  <c r="BK397"/>
  <c r="J395"/>
  <c r="J392"/>
  <c r="BK388"/>
  <c r="J380"/>
  <c r="J369"/>
  <c r="J366"/>
  <c r="BK357"/>
  <c r="BK326"/>
  <c r="J322"/>
  <c r="BK311"/>
  <c r="J309"/>
  <c r="BK306"/>
  <c r="BK304"/>
  <c r="BK298"/>
  <c r="BK280"/>
  <c r="BK250"/>
  <c r="J244"/>
  <c r="BK235"/>
  <c r="BK233"/>
  <c r="J229"/>
  <c r="BK218"/>
  <c r="BK216"/>
  <c r="J214"/>
  <c r="BK208"/>
  <c r="BK206"/>
  <c r="J204"/>
  <c r="J202"/>
  <c r="J194"/>
  <c r="BK188"/>
  <c r="J185"/>
  <c r="BK182"/>
  <c r="J160"/>
  <c r="BK152"/>
  <c r="BK144"/>
  <c r="BK135"/>
  <c i="2" r="BK155"/>
  <c r="BK148"/>
  <c r="J133"/>
  <c r="BK130"/>
  <c l="1" r="T123"/>
  <c r="T132"/>
  <c r="P144"/>
  <c r="T151"/>
  <c i="3" r="T134"/>
  <c r="P184"/>
  <c r="T240"/>
  <c r="R247"/>
  <c r="R275"/>
  <c r="P368"/>
  <c r="P394"/>
  <c r="P483"/>
  <c r="BK520"/>
  <c r="J520"/>
  <c r="J108"/>
  <c r="T520"/>
  <c r="R524"/>
  <c r="R523"/>
  <c r="P545"/>
  <c r="P544"/>
  <c i="4" r="P130"/>
  <c r="BK152"/>
  <c r="J152"/>
  <c r="J99"/>
  <c r="BK160"/>
  <c r="J160"/>
  <c r="J100"/>
  <c r="R160"/>
  <c r="R182"/>
  <c r="P215"/>
  <c r="BK238"/>
  <c r="J238"/>
  <c r="J104"/>
  <c r="R238"/>
  <c r="P242"/>
  <c r="P241"/>
  <c r="BK267"/>
  <c r="J267"/>
  <c r="J108"/>
  <c r="T267"/>
  <c r="T266"/>
  <c i="5" r="T129"/>
  <c r="T128"/>
  <c r="T122"/>
  <c r="R176"/>
  <c r="R175"/>
  <c i="2" r="P123"/>
  <c r="P132"/>
  <c r="BK151"/>
  <c r="J151"/>
  <c r="J101"/>
  <c i="3" r="R134"/>
  <c r="T184"/>
  <c r="P240"/>
  <c r="P247"/>
  <c r="T275"/>
  <c r="R368"/>
  <c r="T368"/>
  <c r="R394"/>
  <c r="BK483"/>
  <c r="J483"/>
  <c r="J107"/>
  <c r="T483"/>
  <c r="P520"/>
  <c r="R520"/>
  <c r="P524"/>
  <c r="P523"/>
  <c r="R545"/>
  <c r="R544"/>
  <c i="4" r="T130"/>
  <c r="T152"/>
  <c r="T160"/>
  <c r="P182"/>
  <c r="BK215"/>
  <c r="J215"/>
  <c r="J103"/>
  <c r="T215"/>
  <c r="T238"/>
  <c r="T242"/>
  <c r="T241"/>
  <c r="P267"/>
  <c r="P266"/>
  <c i="5" r="P129"/>
  <c r="P128"/>
  <c r="P122"/>
  <c i="1" r="AU98"/>
  <c i="5" r="BK176"/>
  <c r="J176"/>
  <c r="J102"/>
  <c i="2" r="BK123"/>
  <c r="R123"/>
  <c r="BK144"/>
  <c r="J144"/>
  <c r="J100"/>
  <c r="T144"/>
  <c r="R151"/>
  <c i="3" r="P134"/>
  <c r="R184"/>
  <c r="R240"/>
  <c r="T247"/>
  <c r="BK275"/>
  <c r="J275"/>
  <c r="J104"/>
  <c i="5" r="R129"/>
  <c r="R128"/>
  <c r="R122"/>
  <c r="P176"/>
  <c r="P175"/>
  <c i="2" r="BK132"/>
  <c r="J132"/>
  <c r="J99"/>
  <c r="R132"/>
  <c r="R144"/>
  <c r="P151"/>
  <c i="3" r="BK134"/>
  <c r="J134"/>
  <c r="J98"/>
  <c r="BK184"/>
  <c r="J184"/>
  <c r="J99"/>
  <c r="BK240"/>
  <c r="J240"/>
  <c r="J100"/>
  <c r="BK247"/>
  <c r="J247"/>
  <c r="J101"/>
  <c r="P275"/>
  <c r="BK368"/>
  <c r="J368"/>
  <c r="J105"/>
  <c r="BK394"/>
  <c r="J394"/>
  <c r="J106"/>
  <c r="T394"/>
  <c r="R483"/>
  <c r="BK524"/>
  <c r="J524"/>
  <c r="J110"/>
  <c r="T524"/>
  <c r="T523"/>
  <c r="BK545"/>
  <c r="BK544"/>
  <c r="J544"/>
  <c r="J111"/>
  <c r="T545"/>
  <c r="T544"/>
  <c i="4" r="BK130"/>
  <c r="J130"/>
  <c r="J98"/>
  <c r="R130"/>
  <c r="P152"/>
  <c r="R152"/>
  <c r="P160"/>
  <c r="BK182"/>
  <c r="J182"/>
  <c r="J102"/>
  <c r="T182"/>
  <c r="R215"/>
  <c r="P238"/>
  <c r="BK242"/>
  <c r="J242"/>
  <c r="J106"/>
  <c r="R242"/>
  <c r="R241"/>
  <c r="R267"/>
  <c r="R266"/>
  <c i="5" r="BK129"/>
  <c r="J129"/>
  <c r="J100"/>
  <c r="T176"/>
  <c r="T175"/>
  <c i="2" r="E85"/>
  <c r="BE124"/>
  <c r="BE141"/>
  <c i="3" r="E85"/>
  <c r="J126"/>
  <c r="BE162"/>
  <c r="BE165"/>
  <c r="BE176"/>
  <c r="BE196"/>
  <c r="BE198"/>
  <c r="BE224"/>
  <c r="BE237"/>
  <c r="BE241"/>
  <c r="BE261"/>
  <c r="BE269"/>
  <c r="BE272"/>
  <c r="BE287"/>
  <c r="BE300"/>
  <c r="BE315"/>
  <c r="BE332"/>
  <c r="BE335"/>
  <c r="BE344"/>
  <c r="BE360"/>
  <c r="BE369"/>
  <c r="BE375"/>
  <c r="BE383"/>
  <c r="BE399"/>
  <c r="BE413"/>
  <c r="BE433"/>
  <c r="BE436"/>
  <c r="BE460"/>
  <c r="BE463"/>
  <c r="BE466"/>
  <c r="BE536"/>
  <c r="BE561"/>
  <c r="BE563"/>
  <c r="BE566"/>
  <c r="BE568"/>
  <c i="4" r="E85"/>
  <c r="BE133"/>
  <c r="BE136"/>
  <c r="BE142"/>
  <c r="BE150"/>
  <c r="BE174"/>
  <c r="BE216"/>
  <c r="BE243"/>
  <c r="BE249"/>
  <c r="BE255"/>
  <c r="BE257"/>
  <c r="BE268"/>
  <c r="BE276"/>
  <c r="BE278"/>
  <c r="BE289"/>
  <c i="5" r="E85"/>
  <c r="J116"/>
  <c r="BE136"/>
  <c r="BE138"/>
  <c r="BE140"/>
  <c r="BE142"/>
  <c r="BE146"/>
  <c r="BE150"/>
  <c r="BE152"/>
  <c r="BE154"/>
  <c r="BE158"/>
  <c r="BE161"/>
  <c r="BE169"/>
  <c r="BE171"/>
  <c r="BE173"/>
  <c r="BE179"/>
  <c r="BE188"/>
  <c r="BE190"/>
  <c r="BE192"/>
  <c r="BK124"/>
  <c r="J124"/>
  <c r="J98"/>
  <c i="2" r="F92"/>
  <c r="BE145"/>
  <c r="BE148"/>
  <c r="BE152"/>
  <c r="BE155"/>
  <c i="3" r="BE135"/>
  <c r="BE144"/>
  <c r="BE152"/>
  <c r="BE158"/>
  <c r="BE160"/>
  <c r="BE173"/>
  <c r="BE179"/>
  <c r="BE188"/>
  <c r="BE194"/>
  <c r="BE200"/>
  <c r="BE208"/>
  <c r="BE216"/>
  <c r="BE250"/>
  <c r="BE253"/>
  <c r="BE265"/>
  <c r="BE280"/>
  <c r="BE302"/>
  <c r="BE304"/>
  <c r="BE306"/>
  <c r="BE322"/>
  <c r="BE326"/>
  <c r="BE338"/>
  <c r="BE347"/>
  <c r="BE351"/>
  <c r="BE380"/>
  <c r="BE385"/>
  <c r="BE392"/>
  <c r="BE395"/>
  <c r="BE419"/>
  <c r="BE427"/>
  <c r="BE439"/>
  <c r="BE442"/>
  <c r="BE444"/>
  <c r="BE446"/>
  <c r="BE469"/>
  <c r="BE484"/>
  <c r="BE509"/>
  <c r="BK271"/>
  <c r="J271"/>
  <c r="J103"/>
  <c i="4" r="F125"/>
  <c r="BE140"/>
  <c r="BE153"/>
  <c r="BE179"/>
  <c r="BE201"/>
  <c r="BE210"/>
  <c r="BE251"/>
  <c r="BE274"/>
  <c r="BE282"/>
  <c r="BE287"/>
  <c i="5" r="F119"/>
  <c r="BE125"/>
  <c r="BE134"/>
  <c r="BE144"/>
  <c r="BE148"/>
  <c r="BE156"/>
  <c r="BE163"/>
  <c r="BE165"/>
  <c r="BE167"/>
  <c r="BE177"/>
  <c r="BE194"/>
  <c r="BE201"/>
  <c r="BE203"/>
  <c i="2" r="J89"/>
  <c r="BE130"/>
  <c i="3" r="F129"/>
  <c r="BE202"/>
  <c r="BE204"/>
  <c r="BE218"/>
  <c r="BE221"/>
  <c r="BE229"/>
  <c r="BE231"/>
  <c r="BE233"/>
  <c r="BE244"/>
  <c r="BE248"/>
  <c r="BE298"/>
  <c r="BE355"/>
  <c r="BE357"/>
  <c r="BE363"/>
  <c r="BE372"/>
  <c r="BE378"/>
  <c r="BE402"/>
  <c r="BE416"/>
  <c r="BE422"/>
  <c r="BE425"/>
  <c r="BE429"/>
  <c r="BE431"/>
  <c r="BE454"/>
  <c r="BE457"/>
  <c r="BE473"/>
  <c r="BE479"/>
  <c r="BE488"/>
  <c r="BE521"/>
  <c r="BE527"/>
  <c r="BE530"/>
  <c r="BE532"/>
  <c r="BE534"/>
  <c r="BE538"/>
  <c r="BE546"/>
  <c r="BE555"/>
  <c i="2" r="BE127"/>
  <c r="BE133"/>
  <c r="BE138"/>
  <c i="3" r="BE182"/>
  <c r="BE185"/>
  <c r="BE206"/>
  <c r="BE214"/>
  <c r="BE227"/>
  <c r="BE235"/>
  <c r="BE276"/>
  <c r="BE291"/>
  <c r="BE309"/>
  <c r="BE311"/>
  <c r="BE313"/>
  <c r="BE318"/>
  <c r="BE366"/>
  <c r="BE388"/>
  <c r="BE390"/>
  <c r="BE397"/>
  <c r="BE410"/>
  <c r="BE481"/>
  <c r="BE490"/>
  <c r="BE505"/>
  <c r="BE507"/>
  <c r="BE522"/>
  <c r="BE525"/>
  <c r="BE540"/>
  <c r="BE542"/>
  <c r="BE548"/>
  <c r="BE550"/>
  <c r="BE552"/>
  <c r="BE557"/>
  <c r="BE559"/>
  <c r="BK268"/>
  <c r="J268"/>
  <c r="J102"/>
  <c i="4" r="J89"/>
  <c r="BE131"/>
  <c r="BE138"/>
  <c r="BE145"/>
  <c r="BE147"/>
  <c r="BE155"/>
  <c r="BE157"/>
  <c r="BE161"/>
  <c r="BE163"/>
  <c r="BE166"/>
  <c r="BE183"/>
  <c r="BE192"/>
  <c r="BE199"/>
  <c r="BE205"/>
  <c r="BE207"/>
  <c r="BE213"/>
  <c r="BE218"/>
  <c r="BE220"/>
  <c r="BE226"/>
  <c r="BE229"/>
  <c r="BE232"/>
  <c r="BE239"/>
  <c r="BE240"/>
  <c r="BE245"/>
  <c r="BE247"/>
  <c r="BE253"/>
  <c r="BE259"/>
  <c r="BE261"/>
  <c r="BE271"/>
  <c r="BE280"/>
  <c r="BE284"/>
  <c r="BK178"/>
  <c r="J178"/>
  <c r="J101"/>
  <c i="5" r="BE130"/>
  <c r="BE132"/>
  <c r="BE182"/>
  <c r="BE184"/>
  <c r="BE186"/>
  <c r="BE196"/>
  <c r="BE198"/>
  <c i="2" r="F37"/>
  <c i="1" r="BD95"/>
  <c i="5" r="F36"/>
  <c i="1" r="BC98"/>
  <c i="4" r="J34"/>
  <c i="1" r="AW97"/>
  <c i="4" r="F37"/>
  <c i="1" r="BD97"/>
  <c i="2" r="F35"/>
  <c i="1" r="BB95"/>
  <c i="4" r="F35"/>
  <c i="1" r="BB97"/>
  <c i="4" r="F34"/>
  <c i="1" r="BA97"/>
  <c i="5" r="F35"/>
  <c i="1" r="BB98"/>
  <c i="5" r="F37"/>
  <c i="1" r="BD98"/>
  <c i="3" r="F34"/>
  <c i="1" r="BA96"/>
  <c i="3" r="F37"/>
  <c i="1" r="BD96"/>
  <c i="2" r="F36"/>
  <c i="1" r="BC95"/>
  <c i="3" r="J34"/>
  <c i="1" r="AW96"/>
  <c i="5" r="J34"/>
  <c i="1" r="AW98"/>
  <c i="2" r="J34"/>
  <c i="1" r="AW95"/>
  <c i="3" r="F35"/>
  <c i="1" r="BB96"/>
  <c i="5" r="F34"/>
  <c i="1" r="BA98"/>
  <c i="2" r="F34"/>
  <c i="1" r="BA95"/>
  <c i="4" r="F36"/>
  <c i="1" r="BC97"/>
  <c i="3" r="F36"/>
  <c i="1" r="BC96"/>
  <c i="4" l="1" r="R129"/>
  <c r="R128"/>
  <c i="2" r="R122"/>
  <c r="R121"/>
  <c i="3" r="R133"/>
  <c r="R132"/>
  <c i="4" r="P129"/>
  <c r="P128"/>
  <c i="1" r="AU97"/>
  <c i="3" r="T133"/>
  <c r="T132"/>
  <c i="2" r="BK122"/>
  <c r="BK121"/>
  <c r="J121"/>
  <c r="J96"/>
  <c i="3" r="P133"/>
  <c r="P132"/>
  <c i="1" r="AU96"/>
  <c i="2" r="P122"/>
  <c r="P121"/>
  <c i="1" r="AU95"/>
  <c i="4" r="T129"/>
  <c r="T128"/>
  <c i="2" r="T122"/>
  <c r="T121"/>
  <c r="J123"/>
  <c r="J98"/>
  <c i="3" r="BK523"/>
  <c r="J523"/>
  <c r="J109"/>
  <c r="J545"/>
  <c r="J112"/>
  <c i="4" r="BK129"/>
  <c r="J129"/>
  <c r="J97"/>
  <c r="BK241"/>
  <c r="J241"/>
  <c r="J105"/>
  <c i="5" r="BK123"/>
  <c r="J123"/>
  <c r="J97"/>
  <c r="BK128"/>
  <c r="J128"/>
  <c r="J99"/>
  <c r="BK175"/>
  <c r="J175"/>
  <c r="J101"/>
  <c i="3" r="BK133"/>
  <c r="J133"/>
  <c r="J97"/>
  <c i="4" r="BK266"/>
  <c r="J266"/>
  <c r="J107"/>
  <c r="F33"/>
  <c i="1" r="AZ97"/>
  <c i="4" r="J33"/>
  <c i="1" r="AV97"/>
  <c r="AT97"/>
  <c i="3" r="F33"/>
  <c i="1" r="AZ96"/>
  <c r="BC94"/>
  <c r="W32"/>
  <c i="5" r="J33"/>
  <c i="1" r="AV98"/>
  <c r="AT98"/>
  <c r="BA94"/>
  <c r="AW94"/>
  <c r="AK30"/>
  <c i="2" r="F33"/>
  <c i="1" r="AZ95"/>
  <c i="5" r="F33"/>
  <c i="1" r="AZ98"/>
  <c r="BD94"/>
  <c r="W33"/>
  <c r="BB94"/>
  <c r="W31"/>
  <c i="2" r="J33"/>
  <c i="1" r="AV95"/>
  <c r="AT95"/>
  <c i="3" r="J33"/>
  <c i="1" r="AV96"/>
  <c r="AT96"/>
  <c i="2" l="1" r="J122"/>
  <c r="J97"/>
  <c i="3" r="BK132"/>
  <c r="J132"/>
  <c r="J96"/>
  <c i="4" r="BK128"/>
  <c r="J128"/>
  <c r="J96"/>
  <c i="5" r="BK122"/>
  <c r="J122"/>
  <c r="J96"/>
  <c i="1" r="AU94"/>
  <c r="AX94"/>
  <c r="AY94"/>
  <c i="2" r="J30"/>
  <c i="1" r="AG95"/>
  <c r="AN95"/>
  <c r="AZ94"/>
  <c r="W29"/>
  <c r="W30"/>
  <c i="2" l="1" r="J39"/>
  <c i="1" r="AV94"/>
  <c r="AK29"/>
  <c i="4" r="J30"/>
  <c i="1" r="AG97"/>
  <c r="AN97"/>
  <c i="5" r="J30"/>
  <c i="1" r="AG98"/>
  <c r="AN98"/>
  <c i="3" r="J30"/>
  <c i="1" r="AG96"/>
  <c r="AN96"/>
  <c i="3" l="1" r="J39"/>
  <c i="5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<sst xmlns="http://schemas.openxmlformats.org/spreadsheetml/2006/main">
  <si>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</si>
  <si>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</si>
  <si>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</si>
  <si>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</si>
  <si>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</si>
  <si>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{f86badf9-bdaf-460a-a754-ba73b5d999b9}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</si>
  <si>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</si>
  <si>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</si>
  <si>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</si>
  <si>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</si>
  <si>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</si>
  <si>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</si>
  <si>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</si>
  <si>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</si>
  <si>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362020-1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</si>
  <si>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</si>
  <si>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</si>
  <si>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Otrokovice-zvýšení kapacity parkovacích míst u polikliniky - 1.část</t>
  </si>
  <si>
    <t>KSO:</t>
  </si>
  <si>
    <t>CC-CZ:</t>
  </si>
  <si>
    <t>Místo:</t>
  </si>
  <si>
    <t>Otrokovice - centrální část</t>
  </si>
  <si>
    <t>Datum:</t>
  </si>
  <si>
    <t>27. 11. 2020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</si>
  <si>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</si>
  <si>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</si>
  <si>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</si>
  <si>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</si>
  <si>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</si>
  <si>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</si>
  <si>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</si>
  <si>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</si>
  <si>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</si>
  <si>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</si>
  <si>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</si>
  <si>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</si>
  <si>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</si>
  <si>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</si>
  <si>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</si>
  <si>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</si>
  <si>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</si>
  <si>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</si>
  <si>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</si>
  <si>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</si>
  <si>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</si>
  <si>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</si>
  <si>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</si>
  <si>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</si>
  <si>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</si>
  <si>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</si>
  <si>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</si>
  <si>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</si>
  <si>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</si>
  <si>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</si>
  <si>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</si>
  <si>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</si>
  <si>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</si>
  <si>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</si>
  <si>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</si>
  <si>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</si>
  <si>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</si>
  <si>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</si>
  <si>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</si>
  <si>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</si>
  <si>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</si>
  <si>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</si>
  <si>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</si>
  <si>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</si>
  <si>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</si>
  <si>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</si>
  <si>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</si>
  <si>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</si>
  <si>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</si>
  <si>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</si>
  <si>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</si>
  <si>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</si>
  <si>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</si>
  <si>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</si>
  <si>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</si>
  <si>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</si>
  <si>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</si>
  <si>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000.1</t>
  </si>
  <si>
    <t>Vedlejší a ostatní rozpočtové náklady - 1.část</t>
  </si>
  <si>
    <t>STA</t>
  </si>
  <si>
    <t>1</t>
  </si>
  <si>
    <t>{6b02a7cc-409f-4539-bff4-f7c2a0ba0db8}</t>
  </si>
  <si>
    <t>2</t>
  </si>
  <si>
    <t>SO 101.1a</t>
  </si>
  <si>
    <t>Parkoviště a chodníky - 1.část</t>
  </si>
  <si>
    <t>{34743c7c-e334-47e5-ba07-706ef18c7a88}</t>
  </si>
  <si>
    <t>SO 101.1b</t>
  </si>
  <si>
    <t>Parkoviště pro zaměstnance - 1.část</t>
  </si>
  <si>
    <t>{d0213627-900d-4a7d-9220-b37f009557fb}</t>
  </si>
  <si>
    <t>SO 401.1</t>
  </si>
  <si>
    <t>Veřejné osvětleni - 1.část</t>
  </si>
  <si>
    <t>{ae965f5b-13f2-474f-a480-f73b6aa6c6cc}</t>
  </si>
  <si>
    <t>KRYCÍ LIST SOUPISU PRACÍ</t>
  </si>
  <si>
    <t>Objekt:</t>
  </si>
  <si>
    <t>SO 000.1 - Vedlejší a ostatní rozpočtové náklady - 1.část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</si>
  <si>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</si>
  <si>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</si>
  <si>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</si>
  <si>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</si>
  <si>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</si>
  <si>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</si>
  <si>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</si>
  <si>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</si>
  <si>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</si>
  <si>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</si>
  <si>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</si>
  <si>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</si>
  <si>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</si>
  <si>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</si>
  <si>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</si>
  <si>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</si>
  <si>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</si>
  <si>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</si>
  <si>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</si>
  <si>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</si>
  <si>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</si>
  <si>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</si>
  <si>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</si>
  <si>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</si>
  <si>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</si>
  <si>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</si>
  <si>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</si>
  <si>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</si>
  <si>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</si>
  <si>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</si>
  <si>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</si>
  <si>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</si>
  <si>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</si>
  <si>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</si>
  <si>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-32994213</t>
  </si>
  <si>
    <t>VV</t>
  </si>
  <si>
    <t>Vytýčení stavby a inženýrských sítí</t>
  </si>
  <si>
    <t>0123030R1</t>
  </si>
  <si>
    <t>Geodetické práce po výstavbě</t>
  </si>
  <si>
    <t>komp…</t>
  </si>
  <si>
    <t>-913059658</t>
  </si>
  <si>
    <t>Zaměření skutečného provedení stavby</t>
  </si>
  <si>
    <t>3</t>
  </si>
  <si>
    <t>013254000</t>
  </si>
  <si>
    <t>Dokumentace skutečného provedení stavby</t>
  </si>
  <si>
    <t>hod</t>
  </si>
  <si>
    <t>528681183</t>
  </si>
  <si>
    <t>18</t>
  </si>
  <si>
    <t>VRN3</t>
  </si>
  <si>
    <t>Zařízení staveniště</t>
  </si>
  <si>
    <t>4</t>
  </si>
  <si>
    <t>032002000</t>
  </si>
  <si>
    <t>Zřízení staveniště</t>
  </si>
  <si>
    <t>kompl…</t>
  </si>
  <si>
    <t>409654976</t>
  </si>
  <si>
    <t>Vypracování projekt.dokumentace pro ZS, případná příprava území pro ZS, zpevnění</t>
  </si>
  <si>
    <t>plochy ZS staveniště v nezbytném rozsahu, osazení mobilních buněk a skladů, oplocení</t>
  </si>
  <si>
    <t>staveniště, mobilní WC, přípojka elektro, vč,odběrného a měřícího místa</t>
  </si>
  <si>
    <t>034002000</t>
  </si>
  <si>
    <t>Zabezpečení (provoz) staveniště</t>
  </si>
  <si>
    <t>613442180</t>
  </si>
  <si>
    <t>náklady na energie, náklady na úklid, ostrahu a nezbytné opravy obejktů ZS</t>
  </si>
  <si>
    <t>6</t>
  </si>
  <si>
    <t>039002000</t>
  </si>
  <si>
    <t>Zrušení zařízení staveniště</t>
  </si>
  <si>
    <t>1014636676</t>
  </si>
  <si>
    <t>Odtsranění objektů ZS a uvedení jeho plochy do původního stavu</t>
  </si>
  <si>
    <t>VRN4</t>
  </si>
  <si>
    <t>Inženýrská činnost</t>
  </si>
  <si>
    <t>7</t>
  </si>
  <si>
    <t>0431030R1</t>
  </si>
  <si>
    <t>Zkoušky materiálů</t>
  </si>
  <si>
    <t>kompl.</t>
  </si>
  <si>
    <t>-1360044209</t>
  </si>
  <si>
    <t xml:space="preserve">Ověřovací zkoušky dodávaných materiálů </t>
  </si>
  <si>
    <t>8</t>
  </si>
  <si>
    <t>0431030R2</t>
  </si>
  <si>
    <t>Zkoušky konstrukcí</t>
  </si>
  <si>
    <t>ks</t>
  </si>
  <si>
    <t>2092968803</t>
  </si>
  <si>
    <t>Zkoušky únosnosti pláně a jednotlivých konstrukčních vrstev komunikací</t>
  </si>
  <si>
    <t>10</t>
  </si>
  <si>
    <t>VRN9</t>
  </si>
  <si>
    <t>Ostatní náklady</t>
  </si>
  <si>
    <t>9</t>
  </si>
  <si>
    <t>092002000</t>
  </si>
  <si>
    <t>Ostatní náklady související s provozem</t>
  </si>
  <si>
    <t>1958815681</t>
  </si>
  <si>
    <t>Zajištění vydání stanovení trvalého DZ</t>
  </si>
  <si>
    <t>094002000</t>
  </si>
  <si>
    <t>Ostatní náklady související s výstavbou</t>
  </si>
  <si>
    <t>…</t>
  </si>
  <si>
    <t>-735679161</t>
  </si>
  <si>
    <t xml:space="preserve">Projednání dopravního značení při výstavbě, zajištění vydání stanovení, vč.poplatků,  </t>
  </si>
  <si>
    <t>osazení, údržba a odstranění značení</t>
  </si>
  <si>
    <t>SO 101.1a - Parkoviště a chodníky - 1.část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</si>
  <si>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</si>
  <si>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</si>
  <si>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</si>
  <si>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</si>
  <si>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</si>
  <si>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</si>
  <si>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</si>
  <si>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</si>
  <si>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</si>
  <si>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</si>
  <si>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</si>
  <si>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</si>
  <si>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PSV - Práce a dodávky PSV</t>
  </si>
  <si>
    <t xml:space="preserve">    742 - Elektroinstalace - slaboproud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</si>
  <si>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</si>
  <si>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</si>
  <si>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</si>
  <si>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</si>
  <si>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</si>
  <si>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122252204</t>
  </si>
  <si>
    <t>Odkopávky a prokopávky nezapažené pro silnice a dálnice strojně v hornině třídy těžitelnosti I přes 100 do 500 m3</t>
  </si>
  <si>
    <t>m3</t>
  </si>
  <si>
    <t>1038051301</t>
  </si>
  <si>
    <t>(135+30+135+25+20+(77+88+1)*0,35)*0,42+(180+20+(57+40)*0,25)*0,32</t>
  </si>
  <si>
    <t>Odpočet konstrukcí</t>
  </si>
  <si>
    <t>-(130*0,45+120*0,24+60*0,32)</t>
  </si>
  <si>
    <t>odpočet odhumusování</t>
  </si>
  <si>
    <t>-440*0,15</t>
  </si>
  <si>
    <t>Výměna zeminy v aktivní zóně-realizace dle skutečné potřeby</t>
  </si>
  <si>
    <t>(135+30+135+25+20+(77+88+1)*0,35)*0,3+(180+20+(57+40)*0,25)*0,2</t>
  </si>
  <si>
    <t>Součet</t>
  </si>
  <si>
    <t>132251102</t>
  </si>
  <si>
    <t>Hloubení nezapažených rýh šířky do 800 mm strojně s urovnáním dna do předepsaného profilu a spádu v hornině třídy těžitelnosti I skupiny 3 přes 20 do 50 m3</t>
  </si>
  <si>
    <t>-1204413408</t>
  </si>
  <si>
    <t>Rýha pro obrubníky</t>
  </si>
  <si>
    <t>0,15*0,35*(77+88+1)</t>
  </si>
  <si>
    <t>Přípojky DVP</t>
  </si>
  <si>
    <t>0,8*0,5*(1,2+1,5)*10</t>
  </si>
  <si>
    <t>Chráničky VO</t>
  </si>
  <si>
    <t>0,8*0,8*(6+7)</t>
  </si>
  <si>
    <t>133151101</t>
  </si>
  <si>
    <t>Hloubení nezapažených šachet strojně v hornině třídy těžitelnosti I skupiny 1 a 2 do 20 m3</t>
  </si>
  <si>
    <t>1876865461</t>
  </si>
  <si>
    <t>Patky DZ</t>
  </si>
  <si>
    <t>0,4*0,5*0,6*10</t>
  </si>
  <si>
    <t>DVP</t>
  </si>
  <si>
    <t>1,2*1,2*1,5*2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</si>
  <si>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</si>
  <si>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</si>
  <si>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1519802607</t>
  </si>
  <si>
    <t>234,342+27,835+5,52</t>
  </si>
  <si>
    <t>167151111</t>
  </si>
  <si>
    <t>Nakládání, skládání a překládání neulehlého výkopku nebo sypaniny strojně nakládání, množství přes 100 m3, z hornin třídy těžitelnosti I, skupiny 1 až 3</t>
  </si>
  <si>
    <t>-1063724376</t>
  </si>
  <si>
    <t>267,697</t>
  </si>
  <si>
    <t>171201211</t>
  </si>
  <si>
    <t>Poplatek za uložení stavebního odpadu na skládce (skládkovné) zeminy a kameniva zatříděného do Katalogu odpadů pod kódem 170 504</t>
  </si>
  <si>
    <t>t</t>
  </si>
  <si>
    <t>-17048764</t>
  </si>
  <si>
    <t>Předpokládaná skládka Moravská skládková</t>
  </si>
  <si>
    <t>267,697*1,7</t>
  </si>
  <si>
    <t>174151101</t>
  </si>
  <si>
    <t>Zásyp sypaninou z jakékoliv horniny strojně s uložením výkopku ve vrstvách se zhutněním jam, šachet, rýh nebo kolem objektů v těchto vykopávkách</t>
  </si>
  <si>
    <t>-1023174552</t>
  </si>
  <si>
    <t>1,2*1,2*1,5*0,5*2</t>
  </si>
  <si>
    <t>Přípojka</t>
  </si>
  <si>
    <t>0,8*0,5*(0,75+1,05)*10*0,75</t>
  </si>
  <si>
    <t>0,8*0,8*(6+7)*0,9</t>
  </si>
  <si>
    <t>M</t>
  </si>
  <si>
    <t>58344171</t>
  </si>
  <si>
    <t>štěrkodrť frakce 0/32</t>
  </si>
  <si>
    <t>-1705049671</t>
  </si>
  <si>
    <t>15,048*1,7</t>
  </si>
  <si>
    <t>25,582*1,2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</si>
  <si>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</si>
  <si>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</si>
  <si>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-1502111142</t>
  </si>
  <si>
    <t xml:space="preserve">Přípojky vpustí  </t>
  </si>
  <si>
    <t>0,8*0,45*10</t>
  </si>
  <si>
    <t>58337331</t>
  </si>
  <si>
    <t>štěrkopísek frakce 0/22</t>
  </si>
  <si>
    <t>-1363969549</t>
  </si>
  <si>
    <t>3,6*1,7</t>
  </si>
  <si>
    <t>6,12*1,2 'Přepočtené koeficientem množství</t>
  </si>
  <si>
    <t>11</t>
  </si>
  <si>
    <t>181152302</t>
  </si>
  <si>
    <t>Úprava pláně na stavbách silnic a dálnic strojně v zářezech mimo skalních se zhutněním</t>
  </si>
  <si>
    <t>m2</t>
  </si>
  <si>
    <t>1807926740</t>
  </si>
  <si>
    <t>135+30+135+25+20+180+20+(77+88+1)*0,35+(57+40)*0,25</t>
  </si>
  <si>
    <t>Přípravné a přidružené práce</t>
  </si>
  <si>
    <t>12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</si>
  <si>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</si>
  <si>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</si>
  <si>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1051408681</t>
  </si>
  <si>
    <t>Litý asfalt</t>
  </si>
  <si>
    <t>120</t>
  </si>
  <si>
    <t>13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</si>
  <si>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</si>
  <si>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</si>
  <si>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1781215476</t>
  </si>
  <si>
    <t>Komunikace</t>
  </si>
  <si>
    <t>130+130</t>
  </si>
  <si>
    <t xml:space="preserve">Překopy  pro chráničky</t>
  </si>
  <si>
    <t>1,00*3,25*2</t>
  </si>
  <si>
    <t>14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</si>
  <si>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</si>
  <si>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</si>
  <si>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-1912516376</t>
  </si>
  <si>
    <t>60+60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</si>
  <si>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</si>
  <si>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</si>
  <si>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-1264072129</t>
  </si>
  <si>
    <t>16</t>
  </si>
  <si>
    <t>113107172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</si>
  <si>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</si>
  <si>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-1999240674</t>
  </si>
  <si>
    <t>130</t>
  </si>
  <si>
    <t>17</t>
  </si>
  <si>
    <t>113107432</t>
  </si>
  <si>
    <t>Odstranění podkladů nebo krytů při překopech inženýrských sítí s přemístěním hmot na skládku ve vzdálenosti do 3 m nebo s naložením na dopravní prostředek strojně plochy jednotlivě do 15 m2 z betonu prostého, o tl. vrstvy přes 150 do 300 mm</t>
  </si>
  <si>
    <t>100372904</t>
  </si>
  <si>
    <t>3,25+5,0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</si>
  <si>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</si>
  <si>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</si>
  <si>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856952303</t>
  </si>
  <si>
    <t>19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</si>
  <si>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</si>
  <si>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</si>
  <si>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1398327536</t>
  </si>
  <si>
    <t>130+60</t>
  </si>
  <si>
    <t>20</t>
  </si>
  <si>
    <t>113107422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</si>
  <si>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</si>
  <si>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1693971085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</si>
  <si>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</si>
  <si>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</si>
  <si>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</si>
  <si>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-451300523</t>
  </si>
  <si>
    <t>Betonové silniční obrubníky</t>
  </si>
  <si>
    <t>85</t>
  </si>
  <si>
    <t>Betonové chodníkové obrubníky</t>
  </si>
  <si>
    <t>80</t>
  </si>
  <si>
    <t>22</t>
  </si>
  <si>
    <t>919735111</t>
  </si>
  <si>
    <t xml:space="preserve">Řezání stávajícího živičného krytu nebo podkladu  hloubky do 50 mm</t>
  </si>
  <si>
    <t>-2051089298</t>
  </si>
  <si>
    <t>8,5+6,5+21,5+18,5+4+2*3,25*2</t>
  </si>
  <si>
    <t>23</t>
  </si>
  <si>
    <t>919735124</t>
  </si>
  <si>
    <t xml:space="preserve">Řezání stávajícího betonového krytu nebo podkladu  hloubky přes 150 do 200 mm</t>
  </si>
  <si>
    <t>1151877104</t>
  </si>
  <si>
    <t>8,5+6,5+21,5+18,5+4+2*3,25*2+5*2</t>
  </si>
  <si>
    <t>24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</si>
  <si>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</si>
  <si>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</si>
  <si>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kus</t>
  </si>
  <si>
    <t>1711636224</t>
  </si>
  <si>
    <t xml:space="preserve">1 značka se sloupkem přemístěna, zbytek předán investorovi </t>
  </si>
  <si>
    <t>25</t>
  </si>
  <si>
    <t>966006211</t>
  </si>
  <si>
    <t xml:space="preserve">Odstranění (demontáž) svislých dopravních značek  s odklizením materiálu na skládku na vzdálenost do 20 m nebo s naložením na dopravní prostředek ze sloupů, sloupků nebo konzol</t>
  </si>
  <si>
    <t>1781684850</t>
  </si>
  <si>
    <t>Předáno investorovi</t>
  </si>
  <si>
    <t>26</t>
  </si>
  <si>
    <t>96600626R</t>
  </si>
  <si>
    <t>Odstranění stávajících zpomalovacích knoflíků</t>
  </si>
  <si>
    <t>1011716537</t>
  </si>
  <si>
    <t>27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</si>
  <si>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</si>
  <si>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</si>
  <si>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-1561905328</t>
  </si>
  <si>
    <t>28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</si>
  <si>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</si>
  <si>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</si>
  <si>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675428770</t>
  </si>
  <si>
    <t>29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</si>
  <si>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</si>
  <si>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</si>
  <si>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-638898824</t>
  </si>
  <si>
    <t>30</t>
  </si>
  <si>
    <t>121151113</t>
  </si>
  <si>
    <t>Sejmutí ornice strojně při souvislé ploše přes 100 do 500 m2, tl. vrstvy do 200 mm</t>
  </si>
  <si>
    <t>1632172750</t>
  </si>
  <si>
    <t>440</t>
  </si>
  <si>
    <t>31</t>
  </si>
  <si>
    <t>162506111</t>
  </si>
  <si>
    <t xml:space="preserve">Vodorovné přemístění výkopku bez naložení, avšak se složením  zemin schopných zúrodnění, na vzdálenost přes 2000 do 3000 m</t>
  </si>
  <si>
    <t>586239603</t>
  </si>
  <si>
    <t>440*0,15</t>
  </si>
  <si>
    <t>32</t>
  </si>
  <si>
    <t>171206111</t>
  </si>
  <si>
    <t xml:space="preserve">Uložení zemin schopných zúrodnění nebo výsypek do násypů  předepsaných tvarů s urovnáním</t>
  </si>
  <si>
    <t>-1491017129</t>
  </si>
  <si>
    <t>Mezideponie</t>
  </si>
  <si>
    <t>66,00</t>
  </si>
  <si>
    <t>Zakládání</t>
  </si>
  <si>
    <t>33</t>
  </si>
  <si>
    <t>275311126</t>
  </si>
  <si>
    <t>Základové konstrukce z betonu prostého patky a bloky ve výkopu nebo na hlavách pilot C 20/25</t>
  </si>
  <si>
    <t>193413516</t>
  </si>
  <si>
    <t>Patky pro DZ</t>
  </si>
  <si>
    <t>34</t>
  </si>
  <si>
    <t>275353102</t>
  </si>
  <si>
    <t>Bednění kotevních otvorů a prostupů v základových konstrukcích v patkách včetně polohového zajištění a odbednění, popř. ztraceného bednění z pletiva apod. průřezu do 0,01 m2, hl. přes 0,25 do 0,50 m</t>
  </si>
  <si>
    <t>1982505273</t>
  </si>
  <si>
    <t>Zakládání - úprava podloží a základové spáry, zlepšování vlastností hornin</t>
  </si>
  <si>
    <t>35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</si>
  <si>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</si>
  <si>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</si>
  <si>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1697620347</t>
  </si>
  <si>
    <t>36</t>
  </si>
  <si>
    <t>69311201</t>
  </si>
  <si>
    <t>geotextilie netkaná PES+PP 400g/m2</t>
  </si>
  <si>
    <t>133459953</t>
  </si>
  <si>
    <t>627,35</t>
  </si>
  <si>
    <t>627,35*1,05 'Přepočtené koeficientem množství</t>
  </si>
  <si>
    <t>37</t>
  </si>
  <si>
    <t>462451114</t>
  </si>
  <si>
    <t>Prolití konstrukce z kamene kamenného záhozu cementovou maltou MC-25</t>
  </si>
  <si>
    <t>2070978284</t>
  </si>
  <si>
    <t>70 kg na m2</t>
  </si>
  <si>
    <t>Pod silničními obrubníky</t>
  </si>
  <si>
    <t>(77+88+1)*0,35*70/2200</t>
  </si>
  <si>
    <t>Realizace na základě provedených zkoušek,dořešeno v rámci AD</t>
  </si>
  <si>
    <t>Ostatní zpevněné plochy</t>
  </si>
  <si>
    <t>(135+30+135+25+20+180+20+(57+40)*0,25)*70/2200</t>
  </si>
  <si>
    <t>38</t>
  </si>
  <si>
    <t>564751111</t>
  </si>
  <si>
    <t xml:space="preserve">Podklad nebo kryt z kameniva hrubého drceného  vel. 32-63 mm s rozprostřením a zhutněním, po zhutnění tl. 150 mm</t>
  </si>
  <si>
    <t>969212992</t>
  </si>
  <si>
    <t>Realizace na základě provedených zkoušek</t>
  </si>
  <si>
    <t>Parkoviště a komunikace</t>
  </si>
  <si>
    <t>(135+30+135+25+20+(77+88+1)*0,35)*2</t>
  </si>
  <si>
    <t>39</t>
  </si>
  <si>
    <t>564761111</t>
  </si>
  <si>
    <t xml:space="preserve">Podklad nebo kryt z kameniva hrubého drceného  vel. 32-63 mm s rozprostřením a zhutněním, po zhutnění tl. 200 mm</t>
  </si>
  <si>
    <t>350364697</t>
  </si>
  <si>
    <t>Chodníky</t>
  </si>
  <si>
    <t>180+20+(57+40)*0,25</t>
  </si>
  <si>
    <t>Svislé a kompletní konstrukce</t>
  </si>
  <si>
    <t>40</t>
  </si>
  <si>
    <t>34817115R</t>
  </si>
  <si>
    <t>Kontejnerové zástěny, viz. projektová dokumentace - kompletní dodávka a osazení</t>
  </si>
  <si>
    <t>212513418</t>
  </si>
  <si>
    <t>1,5+11+1,5</t>
  </si>
  <si>
    <t>Vodorovné konstrukce</t>
  </si>
  <si>
    <t>41</t>
  </si>
  <si>
    <t>451572111</t>
  </si>
  <si>
    <t>Lože pod potrubí, stoky a drobné objekty v otevřeném výkopu z kameniva drobného těženého 0 až 4 mm</t>
  </si>
  <si>
    <t>2086567638</t>
  </si>
  <si>
    <t>Přípojky vpustí</t>
  </si>
  <si>
    <t>0,8*0,1*10</t>
  </si>
  <si>
    <t>Komunikace pozemní</t>
  </si>
  <si>
    <t>42</t>
  </si>
  <si>
    <t>564811111</t>
  </si>
  <si>
    <t xml:space="preserve">Podklad ze štěrkodrti ŠD  s rozprostřením a zhutněním, po zhutnění tl. 50 mm</t>
  </si>
  <si>
    <t>-1336574279</t>
  </si>
  <si>
    <t>Frakce 0-32</t>
  </si>
  <si>
    <t>Předláždění chodníků</t>
  </si>
  <si>
    <t>60</t>
  </si>
  <si>
    <t>43</t>
  </si>
  <si>
    <t>564851111</t>
  </si>
  <si>
    <t xml:space="preserve">Podklad ze štěrkodrti ŠD  s rozprostřením a zhutněním, po zhutnění tl. 150 mm</t>
  </si>
  <si>
    <t>-1135994085</t>
  </si>
  <si>
    <t>Frakce 0-63</t>
  </si>
  <si>
    <t>(77+88+1)*0,35</t>
  </si>
  <si>
    <t>Parkovací stání</t>
  </si>
  <si>
    <t>135+30</t>
  </si>
  <si>
    <t>44</t>
  </si>
  <si>
    <t>-1665905781</t>
  </si>
  <si>
    <t>45</t>
  </si>
  <si>
    <t>564861111</t>
  </si>
  <si>
    <t xml:space="preserve">Podklad ze štěrkodrti ŠD  s rozprostřením a zhutněním, po zhutnění tl. 200 mm</t>
  </si>
  <si>
    <t>691809491</t>
  </si>
  <si>
    <t xml:space="preserve">Frakce  0-63</t>
  </si>
  <si>
    <t>135+25+20</t>
  </si>
  <si>
    <t>180+20</t>
  </si>
  <si>
    <t>46</t>
  </si>
  <si>
    <t>565145111</t>
  </si>
  <si>
    <t xml:space="preserve">Asfaltový beton vrstva podkladní ACP 16+  s rozprostřením a zhutněním v pruhu šířky přes 1,5 do 3 m, po zhutnění tl. 60 mm</t>
  </si>
  <si>
    <t>1224049860</t>
  </si>
  <si>
    <t>135</t>
  </si>
  <si>
    <t>47</t>
  </si>
  <si>
    <t>566901133</t>
  </si>
  <si>
    <t>Vyspravení podkladu po překopech inženýrských sítí plochy do 15 m2 s rozprostřením a zhutněním štěrkodrtí tl. 200 mm</t>
  </si>
  <si>
    <t>992380178</t>
  </si>
  <si>
    <t>48</t>
  </si>
  <si>
    <t>566901173</t>
  </si>
  <si>
    <t>Vyspravení podkladu po překopech inženýrských sítí plochy do 15 m2 s rozprostřením a zhutněním směsí zpevněnou cementem SC C 20/25 (PB I) tl. 200 mm</t>
  </si>
  <si>
    <t>-585410353</t>
  </si>
  <si>
    <t>49</t>
  </si>
  <si>
    <t>567122111</t>
  </si>
  <si>
    <t>Podklad ze směsi stmelené cementem SC bez dilatačních spár, s rozprostřením a zhutněním SC C 8/10 (KSC I), po zhutnění tl. 120 mm</t>
  </si>
  <si>
    <t>-32187042</t>
  </si>
  <si>
    <t>50</t>
  </si>
  <si>
    <t>567134131</t>
  </si>
  <si>
    <t>Podklad ze směsi stmelené cementem SC bez dilatačních spár, s rozprostřením a zhutněním SC C 20/25 (PB I), po zhutnění tl. 220 mm</t>
  </si>
  <si>
    <t>-35954389</t>
  </si>
  <si>
    <t>Zpomalovací práh ZP1</t>
  </si>
  <si>
    <t>25+20</t>
  </si>
  <si>
    <t>51</t>
  </si>
  <si>
    <t>573111113</t>
  </si>
  <si>
    <t>Postřik infiltrační PI z asfaltu silničního s posypem kamenivem, v množství 1,50 kg/m2</t>
  </si>
  <si>
    <t>-932585177</t>
  </si>
  <si>
    <t>52</t>
  </si>
  <si>
    <t>573211112</t>
  </si>
  <si>
    <t>Postřik spojovací PS bez posypu kamenivem z asfaltu silničního, v množství 0,70 kg/m2</t>
  </si>
  <si>
    <t>1359098057</t>
  </si>
  <si>
    <t>135+90+3,25</t>
  </si>
  <si>
    <t>53</t>
  </si>
  <si>
    <t>577144111</t>
  </si>
  <si>
    <t xml:space="preserve">Asfaltový beton vrstva obrusná ACO 11+  s rozprostřením a se zhutněním z nemodifikovaného asfaltu v pruhu šířky do 3 m, po zhutnění tl. 50 mm</t>
  </si>
  <si>
    <t>-2120502961</t>
  </si>
  <si>
    <t>54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</si>
  <si>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</si>
  <si>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</si>
  <si>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-477692900</t>
  </si>
  <si>
    <t>Náhradní položka - kladení zámkové dlažby na rampách zpomalovacího prahu ZP1</t>
  </si>
  <si>
    <t>20,00</t>
  </si>
  <si>
    <t>55</t>
  </si>
  <si>
    <t>59245005</t>
  </si>
  <si>
    <t>dlažba tvar obdélník betonová 200x100x80mm barevná</t>
  </si>
  <si>
    <t>942483189</t>
  </si>
  <si>
    <t xml:space="preserve">červená </t>
  </si>
  <si>
    <t>20-5,2</t>
  </si>
  <si>
    <t>14,8*1,015 'Přepočtené koeficientem množství</t>
  </si>
  <si>
    <t>56</t>
  </si>
  <si>
    <t>-89298661</t>
  </si>
  <si>
    <t>Bílá</t>
  </si>
  <si>
    <t>5,2</t>
  </si>
  <si>
    <t>5,2*1,015 'Přepočtené koeficientem množství</t>
  </si>
  <si>
    <t>57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</si>
  <si>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</si>
  <si>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</si>
  <si>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-1589527031</t>
  </si>
  <si>
    <t>Předláždění stávajících chodníků</t>
  </si>
  <si>
    <t>Nové chodníky</t>
  </si>
  <si>
    <t>58</t>
  </si>
  <si>
    <t>59245020</t>
  </si>
  <si>
    <t>dlažba tvar obdélník betonová 200x100x80mm přírodní</t>
  </si>
  <si>
    <t>-726677966</t>
  </si>
  <si>
    <t>180</t>
  </si>
  <si>
    <t>180*1,015 'Přepočtené koeficientem množství</t>
  </si>
  <si>
    <t>59</t>
  </si>
  <si>
    <t>59245226</t>
  </si>
  <si>
    <t>dlažba tvar obdélník betonová pro nevidomé 200x100x80mm barevná</t>
  </si>
  <si>
    <t>-1985611018</t>
  </si>
  <si>
    <t>20*1,015 'Přepočtené koeficientem množství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</si>
  <si>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</si>
  <si>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</si>
  <si>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1197811679</t>
  </si>
  <si>
    <t>Stání pro invalidní osoby</t>
  </si>
  <si>
    <t>61</t>
  </si>
  <si>
    <t>-192274767</t>
  </si>
  <si>
    <t>30-0,9+12</t>
  </si>
  <si>
    <t>41,1*1,015 'Přepočtené koeficientem množství</t>
  </si>
  <si>
    <t>62</t>
  </si>
  <si>
    <t>-1932860711</t>
  </si>
  <si>
    <t>Červená</t>
  </si>
  <si>
    <t>0,9</t>
  </si>
  <si>
    <t>0,9*1,015 'Přepočtené koeficientem množství</t>
  </si>
  <si>
    <t>63</t>
  </si>
  <si>
    <t>-1616350995</t>
  </si>
  <si>
    <t>13*1,015 'Přepočtené koeficientem množství</t>
  </si>
  <si>
    <t>64</t>
  </si>
  <si>
    <t>596412212</t>
  </si>
  <si>
    <t xml:space="preserve">Kladení dlažby z betonových vegetačních dlaždic pozemních komunikací  s ložem z kameniva těženého nebo drceného tl. do 50 mm, s vyplněním spár a vegetačních otvorů, s hutněním vibrováním tl. 80 mm, pro plochy přes 100 do 300 m2</t>
  </si>
  <si>
    <t>679613132</t>
  </si>
  <si>
    <t>65</t>
  </si>
  <si>
    <t>592460R1</t>
  </si>
  <si>
    <t>dlažba plošná betonová vegetační 200x200x80mm - přírodní</t>
  </si>
  <si>
    <t>422357557</t>
  </si>
  <si>
    <t>135-2,7</t>
  </si>
  <si>
    <t>132,3*1,015 'Přepočtené koeficientem množství</t>
  </si>
  <si>
    <t>66</t>
  </si>
  <si>
    <t>592460R2</t>
  </si>
  <si>
    <t>dlažba plošná betonová vegetační 200x100x80mm - červená</t>
  </si>
  <si>
    <t>-667305162</t>
  </si>
  <si>
    <t>2,7</t>
  </si>
  <si>
    <t>2,7*1,015 'Přepočtené koeficientem množství</t>
  </si>
  <si>
    <t>67</t>
  </si>
  <si>
    <t>599141111</t>
  </si>
  <si>
    <t xml:space="preserve">Vyplnění spár mezi silničními dílci jakékoliv tloušťky  živičnou zálivkou</t>
  </si>
  <si>
    <t>77518722</t>
  </si>
  <si>
    <t xml:space="preserve">Náhradní položka-vytmelení spáry mezi stáv.konstrukcí </t>
  </si>
  <si>
    <t>7+6+22+41+2*3,25</t>
  </si>
  <si>
    <t>68</t>
  </si>
  <si>
    <t>59943211R</t>
  </si>
  <si>
    <t xml:space="preserve">Vyplnění spár dlažby (přídlažby) z lomového kamene  v jakémkoliv sklonu plochy a jakékoliv tloušťky kamenivem těženým</t>
  </si>
  <si>
    <t>796368029</t>
  </si>
  <si>
    <t>135*0,5</t>
  </si>
  <si>
    <t>Trubní vedení</t>
  </si>
  <si>
    <t>69</t>
  </si>
  <si>
    <t>831263195</t>
  </si>
  <si>
    <t>Příplatek k cenám za zřízení kanalizační přípojky DN od 100 do 300</t>
  </si>
  <si>
    <t>-981646676</t>
  </si>
  <si>
    <t>Napojení přípojky vpusti na kanalizaci</t>
  </si>
  <si>
    <t>70</t>
  </si>
  <si>
    <t>871260310</t>
  </si>
  <si>
    <t>Montáž kanalizačního potrubí z plastů z polypropylenu PP hladkého plnostěnného SN 10 DN 100</t>
  </si>
  <si>
    <t>-658755550</t>
  </si>
  <si>
    <t>Kabelové chráničky VO</t>
  </si>
  <si>
    <t>6+7</t>
  </si>
  <si>
    <t>71</t>
  </si>
  <si>
    <t>28617001</t>
  </si>
  <si>
    <t>trubka kanalizační PP plnostěnná třívrstvá DN 100x1000mm SN10</t>
  </si>
  <si>
    <t>133170353</t>
  </si>
  <si>
    <t>72</t>
  </si>
  <si>
    <t>871310330</t>
  </si>
  <si>
    <t>Montáž kanalizačního potrubí z plastů z polypropylenu PP hladkého plnostěnného SN 16 DN 150</t>
  </si>
  <si>
    <t>-1394636158</t>
  </si>
  <si>
    <t>73</t>
  </si>
  <si>
    <t>28617094</t>
  </si>
  <si>
    <t>trubka kanalizační PP plnostěnná třívrstvá DN 150x6000mm SN16</t>
  </si>
  <si>
    <t>1007540888</t>
  </si>
  <si>
    <t>10*1,015 'Přepočtené koeficientem množství</t>
  </si>
  <si>
    <t>74</t>
  </si>
  <si>
    <t>895941111</t>
  </si>
  <si>
    <t xml:space="preserve">Zřízení vpusti kanalizační  uliční z betonových dílců typ UV-50 normální</t>
  </si>
  <si>
    <t>-990337920</t>
  </si>
  <si>
    <t>75</t>
  </si>
  <si>
    <t>28661681</t>
  </si>
  <si>
    <t>vpusť silniční bez sifonu 425/150mm (vč. dna)</t>
  </si>
  <si>
    <t>1063521764</t>
  </si>
  <si>
    <t>2*1,015 'Přepočtené koeficientem množství</t>
  </si>
  <si>
    <t>76</t>
  </si>
  <si>
    <t>899204112</t>
  </si>
  <si>
    <t>Osazení mříží litinových včetně rámů a košů na bahno pro třídu zatížení D400, E600</t>
  </si>
  <si>
    <t>-106888688</t>
  </si>
  <si>
    <t>77</t>
  </si>
  <si>
    <t>55242328</t>
  </si>
  <si>
    <t xml:space="preserve">mříž D 400 -  plochá, 600x600 4-stranný rám</t>
  </si>
  <si>
    <t>255480596</t>
  </si>
  <si>
    <t>78</t>
  </si>
  <si>
    <t>899722114</t>
  </si>
  <si>
    <t>Krytí potrubí z plastů výstražnou fólií z PVC šířky 40 cm</t>
  </si>
  <si>
    <t>-987972470</t>
  </si>
  <si>
    <t>Ostatní konstrukce a práce, bourání</t>
  </si>
  <si>
    <t>79</t>
  </si>
  <si>
    <t>91252111R</t>
  </si>
  <si>
    <t>Montáž dopravního knoflíku zapuštěného do komunikace</t>
  </si>
  <si>
    <t>1352741845</t>
  </si>
  <si>
    <t>5628800R</t>
  </si>
  <si>
    <t>knoflík trvalý zafrézovaný pro dopravní značení</t>
  </si>
  <si>
    <t>-1071077529</t>
  </si>
  <si>
    <t>81</t>
  </si>
  <si>
    <t>914111111</t>
  </si>
  <si>
    <t xml:space="preserve">Montáž svislé dopravní značky základní  velikosti do 1 m2 objímkami na sloupky nebo konzoly</t>
  </si>
  <si>
    <t>-369332941</t>
  </si>
  <si>
    <t>1 značka stávající (přemístění)</t>
  </si>
  <si>
    <t>13+1</t>
  </si>
  <si>
    <t>82</t>
  </si>
  <si>
    <t>40445625</t>
  </si>
  <si>
    <t>informativní značky provozní IP8, IP9, IP11-IP13 500x700mm</t>
  </si>
  <si>
    <t>-2131277449</t>
  </si>
  <si>
    <t>Značka IP12</t>
  </si>
  <si>
    <t>Značka IP12 + symbol 225</t>
  </si>
  <si>
    <t>Značka IP13b</t>
  </si>
  <si>
    <t>83</t>
  </si>
  <si>
    <t>40445649</t>
  </si>
  <si>
    <t>dodatkové tabulky E3-E5, E8, E14-E16 500x150mm</t>
  </si>
  <si>
    <t>117274386</t>
  </si>
  <si>
    <t>Značka E8e</t>
  </si>
  <si>
    <t>84</t>
  </si>
  <si>
    <t>40445650</t>
  </si>
  <si>
    <t>dodatkové tabulky E7, E12, E13 500x300mm</t>
  </si>
  <si>
    <t>-15191827</t>
  </si>
  <si>
    <t>Značka E13</t>
  </si>
  <si>
    <t>914111121</t>
  </si>
  <si>
    <t xml:space="preserve">Montáž svislé dopravní značky základní  velikosti do 2 m2 objímkami na sloupky nebo konzoly</t>
  </si>
  <si>
    <t>497123736</t>
  </si>
  <si>
    <t>Značka IZ8a, IZ8b</t>
  </si>
  <si>
    <t>1+1</t>
  </si>
  <si>
    <t>86</t>
  </si>
  <si>
    <t>40445635</t>
  </si>
  <si>
    <t>informativní značky směrové IS9-IS11a 1000x1500mm</t>
  </si>
  <si>
    <t>-420882348</t>
  </si>
  <si>
    <t>Značky IZ8a, IZ8b</t>
  </si>
  <si>
    <t>87</t>
  </si>
  <si>
    <t>914511111</t>
  </si>
  <si>
    <t xml:space="preserve">Montáž sloupku dopravních značek  délky do 3,5 m do betonového základu</t>
  </si>
  <si>
    <t>-1046640568</t>
  </si>
  <si>
    <t>1 sloupek stávající (přemístění), pro značky IZ 2 sloupky</t>
  </si>
  <si>
    <t>5+2*2+1</t>
  </si>
  <si>
    <t>88</t>
  </si>
  <si>
    <t>40445225</t>
  </si>
  <si>
    <t>sloupek pro dopravní značku Zn D 60mm v 3,5m</t>
  </si>
  <si>
    <t>-1304284322</t>
  </si>
  <si>
    <t>89</t>
  </si>
  <si>
    <t>40445240</t>
  </si>
  <si>
    <t>patka pro sloupek Al D 60mm</t>
  </si>
  <si>
    <t>-1342225670</t>
  </si>
  <si>
    <t>90</t>
  </si>
  <si>
    <t>40445256</t>
  </si>
  <si>
    <t>svorka upínací na sloupek dopravní značky D 60mm</t>
  </si>
  <si>
    <t>63442499</t>
  </si>
  <si>
    <t>13+8</t>
  </si>
  <si>
    <t>91</t>
  </si>
  <si>
    <t>40445253</t>
  </si>
  <si>
    <t>víčko plastové na sloupek D 60mm</t>
  </si>
  <si>
    <t>1395398521</t>
  </si>
  <si>
    <t>92</t>
  </si>
  <si>
    <t>915211112</t>
  </si>
  <si>
    <t xml:space="preserve">Vodorovné dopravní značení stříkaným plastem  dělící čára šířky 125 mm souvislá bílá retroreflexní</t>
  </si>
  <si>
    <t>-1224680976</t>
  </si>
  <si>
    <t>Značka V10a</t>
  </si>
  <si>
    <t>5+5</t>
  </si>
  <si>
    <t>93</t>
  </si>
  <si>
    <t>915231112</t>
  </si>
  <si>
    <t xml:space="preserve">Vodorovné dopravní značení stříkaným plastem  přechody pro chodce, šipky, symboly nápisy bílé retroreflexní</t>
  </si>
  <si>
    <t>-1731362193</t>
  </si>
  <si>
    <t>Značka V13</t>
  </si>
  <si>
    <t>18*0,5</t>
  </si>
  <si>
    <t>94</t>
  </si>
  <si>
    <t>915311113</t>
  </si>
  <si>
    <t xml:space="preserve">Vodorovné značení předformovaným termoplastem  dopravní značky barevné velikosti do 5 m2</t>
  </si>
  <si>
    <t>2124620838</t>
  </si>
  <si>
    <t>Symbol 225</t>
  </si>
  <si>
    <t>95</t>
  </si>
  <si>
    <t>915611111</t>
  </si>
  <si>
    <t xml:space="preserve">Předznačení pro vodorovné značení  stříkané barvou nebo prováděné z nátěrových hmot liniové dělicí čáry, vodicí proužky</t>
  </si>
  <si>
    <t>-1910477252</t>
  </si>
  <si>
    <t>96</t>
  </si>
  <si>
    <t>915621111</t>
  </si>
  <si>
    <t xml:space="preserve">Předznačení pro vodorovné značení  stříkané barvou nebo prováděné z nátěrových hmot plošné šipky, symboly, nápisy</t>
  </si>
  <si>
    <t>1981093752</t>
  </si>
  <si>
    <t>97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</si>
  <si>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</si>
  <si>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</si>
  <si>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-2082080618</t>
  </si>
  <si>
    <t xml:space="preserve">Obrubník 150/250 </t>
  </si>
  <si>
    <t>Obrubník 150/150 nájezdový s převýšením 20 mm</t>
  </si>
  <si>
    <t>Obrubník přechodový</t>
  </si>
  <si>
    <t>98</t>
  </si>
  <si>
    <t>59217031</t>
  </si>
  <si>
    <t>obrubník betonový silniční 100 x 15 x 25 cm</t>
  </si>
  <si>
    <t>1403661539</t>
  </si>
  <si>
    <t>77*1,015 'Přepočtené koeficientem množství</t>
  </si>
  <si>
    <t>99</t>
  </si>
  <si>
    <t>59217029</t>
  </si>
  <si>
    <t>obrubník betonový silniční nájezdový 100x15x15 cm</t>
  </si>
  <si>
    <t>-2097014287</t>
  </si>
  <si>
    <t>88*1,015 'Přepočtené koeficientem množství</t>
  </si>
  <si>
    <t>100</t>
  </si>
  <si>
    <t>59217030</t>
  </si>
  <si>
    <t>obrubník betonový silniční přechodový 1000x150x150-250mm</t>
  </si>
  <si>
    <t>-1475994819</t>
  </si>
  <si>
    <t>1*1,015 'Přepočtené koeficientem množství</t>
  </si>
  <si>
    <t>101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</si>
  <si>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</si>
  <si>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</si>
  <si>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1682162737</t>
  </si>
  <si>
    <t>Zapuštěné obrubníky 100/250</t>
  </si>
  <si>
    <t>102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</si>
  <si>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</si>
  <si>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</si>
  <si>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331489830</t>
  </si>
  <si>
    <t xml:space="preserve">Obrubníky 100/250 s převýšením </t>
  </si>
  <si>
    <t>103</t>
  </si>
  <si>
    <t>59217017</t>
  </si>
  <si>
    <t>obrubník betonový chodníkový 100x10x25 cm</t>
  </si>
  <si>
    <t>768834497</t>
  </si>
  <si>
    <t>I pro zapuštěné obrubníky</t>
  </si>
  <si>
    <t>40+57</t>
  </si>
  <si>
    <t>97*1,015 'Přepočtené koeficientem množství</t>
  </si>
  <si>
    <t>104</t>
  </si>
  <si>
    <t>93390201R</t>
  </si>
  <si>
    <t>Zatěžovací zkoušky statickou deskou</t>
  </si>
  <si>
    <t>-1025083732</t>
  </si>
  <si>
    <t>Únosnost pláně</t>
  </si>
  <si>
    <t>Únosnost spodní konstrukční vrstvy - realizace dle skutečné potřeby</t>
  </si>
  <si>
    <t>105</t>
  </si>
  <si>
    <t>936104211</t>
  </si>
  <si>
    <t xml:space="preserve">Montáž odpadkového koše  do betonové patky</t>
  </si>
  <si>
    <t>1692319932</t>
  </si>
  <si>
    <t>106</t>
  </si>
  <si>
    <t>7491013R</t>
  </si>
  <si>
    <t xml:space="preserve">koš odpadkový pryžový, viz.výkres. dokumentace </t>
  </si>
  <si>
    <t>-304309268</t>
  </si>
  <si>
    <t>Přesun hmot a manipulace se sutí</t>
  </si>
  <si>
    <t>107</t>
  </si>
  <si>
    <t>997221551</t>
  </si>
  <si>
    <t xml:space="preserve">Vodorovná doprava suti  bez naložení, ale se složením a s hrubým urovnáním ze sypkých materiálů, na vzdálenost do 1 km</t>
  </si>
  <si>
    <t>-986140618</t>
  </si>
  <si>
    <t>Kamenivo</t>
  </si>
  <si>
    <t>(120*0,1+130*0,2+60+0,2+3,25*0,2+5,0*0,2)*1,7</t>
  </si>
  <si>
    <t>108</t>
  </si>
  <si>
    <t>997221559</t>
  </si>
  <si>
    <t xml:space="preserve">Vodorovná doprava suti  bez naložení, ale se složením a s hrubým urovnáním Příplatek k ceně za každý další i započatý 1 km přes 1 km</t>
  </si>
  <si>
    <t>-1268823570</t>
  </si>
  <si>
    <t>169,745*3</t>
  </si>
  <si>
    <t>109</t>
  </si>
  <si>
    <t>997221561</t>
  </si>
  <si>
    <t xml:space="preserve">Vodorovná doprava suti  bez naložení, ale se složením a s hrubým urovnáním z kusových materiálů, na vzdálenost do 1 km</t>
  </si>
  <si>
    <t>-1534256560</t>
  </si>
  <si>
    <t xml:space="preserve">Odvoz  na skládku Technické služby Otrokovice</t>
  </si>
  <si>
    <t>Pro uložení k dalšímu využití</t>
  </si>
  <si>
    <t>Frézovaná živice</t>
  </si>
  <si>
    <t>(260+3,25*2)*0,05*2,35</t>
  </si>
  <si>
    <t>Odvoz k recyklaci</t>
  </si>
  <si>
    <t>120*0,04*2,35</t>
  </si>
  <si>
    <t>Podkladní betony</t>
  </si>
  <si>
    <t>(120*0,1+130*0,2+3,25*0,2+5,0*0,2)*2,2</t>
  </si>
  <si>
    <t>Dlažba</t>
  </si>
  <si>
    <t>60*0,08*2,2</t>
  </si>
  <si>
    <t>Obrubníky</t>
  </si>
  <si>
    <t>0,1*0,25*80*2,2+0,15*0,25*85*2,2</t>
  </si>
  <si>
    <t>110</t>
  </si>
  <si>
    <t>997221569</t>
  </si>
  <si>
    <t>-1573314496</t>
  </si>
  <si>
    <t>151,797*2</t>
  </si>
  <si>
    <t>111</t>
  </si>
  <si>
    <t>997221655</t>
  </si>
  <si>
    <t>Poplatek za uložení stavebního odpadu na skládce (skládkovné) zeminy a kamení zatříděného do Katalogu odpadů pod kódem 17 05 04</t>
  </si>
  <si>
    <t>617824882</t>
  </si>
  <si>
    <t>169,745</t>
  </si>
  <si>
    <t>112</t>
  </si>
  <si>
    <t>99722186R</t>
  </si>
  <si>
    <t>Poplatek za recykllaci</t>
  </si>
  <si>
    <t>2047690705</t>
  </si>
  <si>
    <t>998</t>
  </si>
  <si>
    <t>Přesun hmot</t>
  </si>
  <si>
    <t>113</t>
  </si>
  <si>
    <t>998223011</t>
  </si>
  <si>
    <t xml:space="preserve">Přesun hmot pro pozemní komunikace s krytem dlážděným  dopravní vzdálenost do 200 m jakékoliv délky objektu</t>
  </si>
  <si>
    <t>2091738747</t>
  </si>
  <si>
    <t>114</t>
  </si>
  <si>
    <t>998223091</t>
  </si>
  <si>
    <t xml:space="preserve">Přesun hmot pro pozemní komunikace s krytem dlážděným  Příplatek k ceně za zvětšený přesun přes vymezenou největší dopravní vzdálenost do 1000 m</t>
  </si>
  <si>
    <t>-1734815630</t>
  </si>
  <si>
    <t>PSV</t>
  </si>
  <si>
    <t>Práce a dodávky PSV</t>
  </si>
  <si>
    <t>742</t>
  </si>
  <si>
    <t>Elektroinstalace - slaboproud</t>
  </si>
  <si>
    <t>115</t>
  </si>
  <si>
    <t>74212RSLP01</t>
  </si>
  <si>
    <t xml:space="preserve">Montáž optického  kabelu</t>
  </si>
  <si>
    <t>-881573035</t>
  </si>
  <si>
    <t>116</t>
  </si>
  <si>
    <t>3412RSLP01</t>
  </si>
  <si>
    <t>Optický kabel 48f SM G.657.A</t>
  </si>
  <si>
    <t>2017174760</t>
  </si>
  <si>
    <t>110*1,2 'Přepočtené koeficientem množství</t>
  </si>
  <si>
    <t>117</t>
  </si>
  <si>
    <t>7421RSLP02</t>
  </si>
  <si>
    <t>Montáž optické spojky</t>
  </si>
  <si>
    <t>-157848944</t>
  </si>
  <si>
    <t>118</t>
  </si>
  <si>
    <t>3543RSLP02</t>
  </si>
  <si>
    <t>Optická spojka</t>
  </si>
  <si>
    <t>-72606632</t>
  </si>
  <si>
    <t>119</t>
  </si>
  <si>
    <t>7421RSLP03</t>
  </si>
  <si>
    <t>Optický svar</t>
  </si>
  <si>
    <t>úkon</t>
  </si>
  <si>
    <t>705167924</t>
  </si>
  <si>
    <t>7421RSLP04</t>
  </si>
  <si>
    <t>Měření OTDR oboustranné</t>
  </si>
  <si>
    <t>-789994841</t>
  </si>
  <si>
    <t>121</t>
  </si>
  <si>
    <t>7421RSLP05</t>
  </si>
  <si>
    <t>Montáž ochrany svaru</t>
  </si>
  <si>
    <t>-1075414914</t>
  </si>
  <si>
    <t>122</t>
  </si>
  <si>
    <t>3543RSLP05</t>
  </si>
  <si>
    <t>Ochrana svaru</t>
  </si>
  <si>
    <t>211962432</t>
  </si>
  <si>
    <t>123</t>
  </si>
  <si>
    <t>7421RSLP06</t>
  </si>
  <si>
    <t>Pomocné práce (přepojení stávajících služeb, práce v nočních hodinách)</t>
  </si>
  <si>
    <t>-1089252581</t>
  </si>
  <si>
    <t>Práce a dodávky M</t>
  </si>
  <si>
    <t>46-M</t>
  </si>
  <si>
    <t>Zemní práce při extr.mont.pracích</t>
  </si>
  <si>
    <t>124</t>
  </si>
  <si>
    <t>460201603</t>
  </si>
  <si>
    <t xml:space="preserve">Hloubení nezapažených kabelových rýh strojně  s přemístěním výkopku do vzdálenosti 3 m od okraje jámy nebo naložením na dopravní prostředek jakýchkoli rozměrů, v hornině třídy 3</t>
  </si>
  <si>
    <t>1163843046</t>
  </si>
  <si>
    <t>0,35*0,9*110</t>
  </si>
  <si>
    <t>125</t>
  </si>
  <si>
    <t>460201611</t>
  </si>
  <si>
    <t xml:space="preserve">Hloubení nezapažených kabelových rýh strojně  zarovnání kabelových rýh po výkopu strojně, šířka rýhy do 50 cm</t>
  </si>
  <si>
    <t>1618569827</t>
  </si>
  <si>
    <t>126</t>
  </si>
  <si>
    <t>460421181</t>
  </si>
  <si>
    <t xml:space="preserve">Kabelové lože včetně podsypu, zhutnění a urovnání povrchu  z písku nebo štěrkopísku tloušťky 10 cm nad kabel zakryté plastovou fólií, šířky lože do 25 cm</t>
  </si>
  <si>
    <t>1824388760</t>
  </si>
  <si>
    <t>127</t>
  </si>
  <si>
    <t>460490013</t>
  </si>
  <si>
    <t xml:space="preserve">Krytí kabelů, spojek, koncovek a odbočnic  kabelů výstražnou fólií z PVC včetně vyrovnání povrchu rýhy, rozvinutí a uložení fólie do rýhy, fólie šířky do 34cm</t>
  </si>
  <si>
    <t>334333771</t>
  </si>
  <si>
    <t>s nápisem ZLINNET</t>
  </si>
  <si>
    <t>128</t>
  </si>
  <si>
    <t>460520173</t>
  </si>
  <si>
    <t>Montáž trubek ochranných uložených volně do rýhy plastových ohebných, vnitřního průměru přes 50 do 90 mm</t>
  </si>
  <si>
    <t>116466889</t>
  </si>
  <si>
    <t>85+39</t>
  </si>
  <si>
    <t>129</t>
  </si>
  <si>
    <t>3457RSLP01</t>
  </si>
  <si>
    <t>Korugovaná trubka KOPOFLEX d63mm</t>
  </si>
  <si>
    <t>-936972082</t>
  </si>
  <si>
    <t>3457RSLP02</t>
  </si>
  <si>
    <t>HDPE trubka 40/33</t>
  </si>
  <si>
    <t>1354142059</t>
  </si>
  <si>
    <t>131</t>
  </si>
  <si>
    <t>460561821</t>
  </si>
  <si>
    <t xml:space="preserve">Zásyp kabelových rýh strojně  s uložením výkopku ve vrstvách včetně zhutnění a urovnání povrchu v zástavbě</t>
  </si>
  <si>
    <t>142312333</t>
  </si>
  <si>
    <t>0,35*0,9*110*0,9</t>
  </si>
  <si>
    <t>132</t>
  </si>
  <si>
    <t>58337368</t>
  </si>
  <si>
    <t>štěrkopísek frakce netříděná zásyp</t>
  </si>
  <si>
    <t>-645134912</t>
  </si>
  <si>
    <t>31,185*1,7</t>
  </si>
  <si>
    <t>53,015*1,2 'Přepočtené koeficientem množství</t>
  </si>
  <si>
    <t>133</t>
  </si>
  <si>
    <t>460600023</t>
  </si>
  <si>
    <t xml:space="preserve">Přemístění (odvoz) horniny, suti a vybouraných hmot  vodorovné přemístění horniny včetně složení, bez naložení a rozprostření jakékoliv třídy, na vzdálenost přes 500 do 1000 m</t>
  </si>
  <si>
    <t>-1581873664</t>
  </si>
  <si>
    <t>34,65</t>
  </si>
  <si>
    <t>134</t>
  </si>
  <si>
    <t>460600031</t>
  </si>
  <si>
    <t xml:space="preserve">Přemístění (odvoz) horniny, suti a vybouraných hmot  vodorovné přemístění horniny včetně složení, bez naložení a rozprostření jakékoliv třídy, na vzdálenost Příplatek k ceně -0023 za každých dalších i započatých 1000 m</t>
  </si>
  <si>
    <t>-1138509388</t>
  </si>
  <si>
    <t>34,65*3</t>
  </si>
  <si>
    <t>SO 101.1b - Parkoviště pro zaměstnance - 1.část</t>
  </si>
  <si>
    <t xml:space="preserve">    741 - Elektroinstalace - silnoproud</t>
  </si>
  <si>
    <t>122252203</t>
  </si>
  <si>
    <t>Odkopávky a prokopávky nezapažené pro silnice a dálnice strojně v hornině třídy těžitelnosti I do 100 m3</t>
  </si>
  <si>
    <t>-1084924758</t>
  </si>
  <si>
    <t>159,515</t>
  </si>
  <si>
    <t>1093814548</t>
  </si>
  <si>
    <t>Uložení kabelů do chrániček</t>
  </si>
  <si>
    <t>0,6*0,9*20</t>
  </si>
  <si>
    <t>129001101</t>
  </si>
  <si>
    <t>Příplatek k cenám vykopávek za ztížení vykopávky v blízkosti podzemního vedení nebo výbušnin v horninách jakékoliv třídy</t>
  </si>
  <si>
    <t>541549761</t>
  </si>
  <si>
    <t>10,8</t>
  </si>
  <si>
    <t>-25911300</t>
  </si>
  <si>
    <t>159,515+10,8</t>
  </si>
  <si>
    <t>-1153401328</t>
  </si>
  <si>
    <t>170,315</t>
  </si>
  <si>
    <t>-667090052</t>
  </si>
  <si>
    <t>170,315*1,7</t>
  </si>
  <si>
    <t>-691919877</t>
  </si>
  <si>
    <t>10,8*0,9</t>
  </si>
  <si>
    <t>1356611708</t>
  </si>
  <si>
    <t>9,72*1,7</t>
  </si>
  <si>
    <t>16,524*1,2 'Přepočtené koeficientem množství</t>
  </si>
  <si>
    <t>-1227919022</t>
  </si>
  <si>
    <t>240+8+(55+36)*0,35</t>
  </si>
  <si>
    <t>790229650</t>
  </si>
  <si>
    <t>240</t>
  </si>
  <si>
    <t>-307330226</t>
  </si>
  <si>
    <t>240*0,15</t>
  </si>
  <si>
    <t>688425301</t>
  </si>
  <si>
    <t>36,00</t>
  </si>
  <si>
    <t>-2075615661</t>
  </si>
  <si>
    <t>-998268047</t>
  </si>
  <si>
    <t>279,85</t>
  </si>
  <si>
    <t>279,85*1,05 'Přepočtené koeficientem množství</t>
  </si>
  <si>
    <t>-277421036</t>
  </si>
  <si>
    <t>(55+36)*0,35*70/2200</t>
  </si>
  <si>
    <t>Parkoviště</t>
  </si>
  <si>
    <t>(240+8)*70/2200</t>
  </si>
  <si>
    <t>782794696</t>
  </si>
  <si>
    <t>(240+8+(55+36)*0,35)*2</t>
  </si>
  <si>
    <t>38899521R</t>
  </si>
  <si>
    <t>Půlená kabelová chráničky 160/110 plastová - dodávka a osazení</t>
  </si>
  <si>
    <t>169598458</t>
  </si>
  <si>
    <t>Chránička kabelů CETIN</t>
  </si>
  <si>
    <t>-1824700058</t>
  </si>
  <si>
    <t>(55+36)*0,35</t>
  </si>
  <si>
    <t xml:space="preserve">Odrazný pruh </t>
  </si>
  <si>
    <t>-1898275565</t>
  </si>
  <si>
    <t>596212220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</si>
  <si>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do 50 m2</t>
  </si>
  <si>
    <t>1351533097</t>
  </si>
  <si>
    <t>604493679</t>
  </si>
  <si>
    <t>8*1,015 'Přepočtené koeficientem množství</t>
  </si>
  <si>
    <t>396142072</t>
  </si>
  <si>
    <t>-1569432584</t>
  </si>
  <si>
    <t>240-4,5</t>
  </si>
  <si>
    <t>235,5*1,015 'Přepočtené koeficientem množství</t>
  </si>
  <si>
    <t>-1122123437</t>
  </si>
  <si>
    <t>4,5</t>
  </si>
  <si>
    <t>4,5*1,015 'Přepočtené koeficientem množství</t>
  </si>
  <si>
    <t>1795906569</t>
  </si>
  <si>
    <t>240*0,5</t>
  </si>
  <si>
    <t>91211111R</t>
  </si>
  <si>
    <t>Montáž dálkově ovládané závory</t>
  </si>
  <si>
    <t>-537754676</t>
  </si>
  <si>
    <t>7491016\r</t>
  </si>
  <si>
    <t>Dálkově ovládaná závora s ramenem délky 4,00 m kompletní s pohonem, ovládáním vč. 15 ks dálk. ovladačů, bez připojení</t>
  </si>
  <si>
    <t>1504506843</t>
  </si>
  <si>
    <t>1996741318</t>
  </si>
  <si>
    <t>-1058720055</t>
  </si>
  <si>
    <t>55*1,015 'Přepočtené koeficientem množství</t>
  </si>
  <si>
    <t>1686819874</t>
  </si>
  <si>
    <t>36*1,015 'Přepočtené koeficientem množství</t>
  </si>
  <si>
    <t>696441412</t>
  </si>
  <si>
    <t>Únosnost pláně po provedení jejího zlepšení - realizace dle skutečné potřeby</t>
  </si>
  <si>
    <t>559123174</t>
  </si>
  <si>
    <t>-270858663</t>
  </si>
  <si>
    <t>741</t>
  </si>
  <si>
    <t>Elektroinstalace - silnoproud</t>
  </si>
  <si>
    <t>74112RNEZ01</t>
  </si>
  <si>
    <t>Montáž kabelu, pevně</t>
  </si>
  <si>
    <t>2083452903</t>
  </si>
  <si>
    <t>3412RNEZ01</t>
  </si>
  <si>
    <t>Kabel 1-CYKY-J 3x4 mm2</t>
  </si>
  <si>
    <t>529466484</t>
  </si>
  <si>
    <t>7411RNEZ02</t>
  </si>
  <si>
    <t>Kabelová chránička</t>
  </si>
  <si>
    <t>846357143</t>
  </si>
  <si>
    <t>3543RNEZ02</t>
  </si>
  <si>
    <t>Žlab MARS 50/40 s víkem</t>
  </si>
  <si>
    <t>422158701</t>
  </si>
  <si>
    <t>7411RNEZ03</t>
  </si>
  <si>
    <t>Montáž trubky plastové</t>
  </si>
  <si>
    <t>-1078180977</t>
  </si>
  <si>
    <t>3543RNEZ03</t>
  </si>
  <si>
    <t>Trubka PIPE LIFE 1423/1 D 23 mm</t>
  </si>
  <si>
    <t>1766688731</t>
  </si>
  <si>
    <t>74112RNEZ04</t>
  </si>
  <si>
    <t>Montáž ochranné fólie kabelu</t>
  </si>
  <si>
    <t>-1420554454</t>
  </si>
  <si>
    <t>3412RNEZ04</t>
  </si>
  <si>
    <t>Ochranná fólie kabelu</t>
  </si>
  <si>
    <t>384278506</t>
  </si>
  <si>
    <t>7411RNEZ05</t>
  </si>
  <si>
    <t>Podružný materiál</t>
  </si>
  <si>
    <t>-267898879</t>
  </si>
  <si>
    <t>7411RNEZ06</t>
  </si>
  <si>
    <t>Doplnění 7.pole hlavní rozvodny - kompletní, viz.popis ve výkazu výměr</t>
  </si>
  <si>
    <t>-572798905</t>
  </si>
  <si>
    <t>Jistič LTE 10 A char.C lcu 10 kA</t>
  </si>
  <si>
    <t>PA odbočovací svorkovnice zelenožlutá 4x6 mm2 6x10 mm2 do 6 mm2</t>
  </si>
  <si>
    <t>Řadová svorkovnice</t>
  </si>
  <si>
    <t>460071003</t>
  </si>
  <si>
    <t xml:space="preserve">Hloubení nezapažených jam strojně pro ostatní konstrukce  včetně přemístění výkopku do vzdálenosti 3 m od okraje jámy nebo naložení na dopravní prostředek v hornině třídy 3</t>
  </si>
  <si>
    <t>9105125</t>
  </si>
  <si>
    <t>Patka závory</t>
  </si>
  <si>
    <t>0,8*0,8*1,0</t>
  </si>
  <si>
    <t>460080014</t>
  </si>
  <si>
    <t xml:space="preserve">Základové konstrukce  základ bez bednění do rostlé zeminy z monolitického betonu tř. C 16/20</t>
  </si>
  <si>
    <t>1550247335</t>
  </si>
  <si>
    <t>807160082</t>
  </si>
  <si>
    <t>0,35*0,9*10</t>
  </si>
  <si>
    <t>-37766380</t>
  </si>
  <si>
    <t>1667088070</t>
  </si>
  <si>
    <t>-351451538</t>
  </si>
  <si>
    <t>1570252099</t>
  </si>
  <si>
    <t>0,35*0,9*10*0,9</t>
  </si>
  <si>
    <t>-279914956</t>
  </si>
  <si>
    <t>2,835*1,7</t>
  </si>
  <si>
    <t>4,82*1,2 'Přepočtené koeficientem množství</t>
  </si>
  <si>
    <t>-1037752614</t>
  </si>
  <si>
    <t>3,15+0,64</t>
  </si>
  <si>
    <t>-1994993925</t>
  </si>
  <si>
    <t>3,79*3</t>
  </si>
  <si>
    <t>SO 401.1 - Veřejné osvětleni - 1.část</t>
  </si>
  <si>
    <t>873136724</t>
  </si>
  <si>
    <t>16,29*1,7</t>
  </si>
  <si>
    <t>7413RVO01</t>
  </si>
  <si>
    <t>Osvětlovací stožár sadový třístupňový, žárově zinkovaný, výška 5 m nad terénem - dodávka a montáž</t>
  </si>
  <si>
    <t>-466825304</t>
  </si>
  <si>
    <t>7413RVO02</t>
  </si>
  <si>
    <t>Osvětlovací stožár třístupňovací bezpaticový, žárově zinkovaný, výška 6 m nad terénem - dodávka a montáž</t>
  </si>
  <si>
    <t>-846068468</t>
  </si>
  <si>
    <t>7413RVO03</t>
  </si>
  <si>
    <t xml:space="preserve">Výložník rovný 2,00 m  žárově zinkovaný - dodávka a montáž</t>
  </si>
  <si>
    <t>-20131355</t>
  </si>
  <si>
    <t>7413RVO04</t>
  </si>
  <si>
    <t xml:space="preserve">Svítidlo LED 1 x 40W, 3300 K s napěťovou regulací viz.výkr.dokumentace,  vč.světleného zdroje - dodávka a montáž</t>
  </si>
  <si>
    <t>1344178406</t>
  </si>
  <si>
    <t>7413RVO05</t>
  </si>
  <si>
    <t xml:space="preserve">Svítidlo typu ZEBRA LED 1x90W s napěťovou regulací,  viz.výkr.dokumentace, vč.světleného zdroje - dodávka a montáž</t>
  </si>
  <si>
    <t>-371502817</t>
  </si>
  <si>
    <t>7413RVO06</t>
  </si>
  <si>
    <t>Stožárová výzbroj - dodávka a montáž</t>
  </si>
  <si>
    <t>-66989070</t>
  </si>
  <si>
    <t>2+2</t>
  </si>
  <si>
    <t>7413RVO07</t>
  </si>
  <si>
    <t xml:space="preserve">Kabel CYKY 5 x16 mm2  - dodávka a montáž</t>
  </si>
  <si>
    <t>501356643</t>
  </si>
  <si>
    <t>42+6+7+(1,5+2*1,5+1,5+1,5+2*1,5+1,5)</t>
  </si>
  <si>
    <t>7413RVO08</t>
  </si>
  <si>
    <t>Kabel CYKY-3Cx1,5 mm - dodávka a montáž</t>
  </si>
  <si>
    <t>-595880235</t>
  </si>
  <si>
    <t>2*6+2*9</t>
  </si>
  <si>
    <t>7413RVO09</t>
  </si>
  <si>
    <t>Zemnič FeZn-D10 (0,62 kg/bm) - dodávka a montáž</t>
  </si>
  <si>
    <t>-359018228</t>
  </si>
  <si>
    <t>7413RVO10</t>
  </si>
  <si>
    <t>Svorka hromsvodní uzemňovací - SP připojovací - dodávka a montáži</t>
  </si>
  <si>
    <t>523796709</t>
  </si>
  <si>
    <t>7413RVO11</t>
  </si>
  <si>
    <t>Ukončení kabelů smršťovací záklopkou 5 x 16 mm2 - dodávka a montáž</t>
  </si>
  <si>
    <t>328997763</t>
  </si>
  <si>
    <t>4+4</t>
  </si>
  <si>
    <t>7413RVO12</t>
  </si>
  <si>
    <t>Ukončení vodičů v rozvaděčích do 2,5 mm2- montáž</t>
  </si>
  <si>
    <t>623378364</t>
  </si>
  <si>
    <t>7413RVO13</t>
  </si>
  <si>
    <t>Ukončení vodičů v rozvaděčích do 16 mm2 - montáž</t>
  </si>
  <si>
    <t>-686549055</t>
  </si>
  <si>
    <t>7413RVO14</t>
  </si>
  <si>
    <t>Vyhledání připojovacího místa</t>
  </si>
  <si>
    <t>415294328</t>
  </si>
  <si>
    <t>7413RVO15</t>
  </si>
  <si>
    <t>Provedení revizních zkoušek</t>
  </si>
  <si>
    <t>-730132521</t>
  </si>
  <si>
    <t>Předpokládaný rozsah 5 hodin</t>
  </si>
  <si>
    <t>7413RVO16</t>
  </si>
  <si>
    <t>Podružný materiál - kompletní</t>
  </si>
  <si>
    <t>-1725215295</t>
  </si>
  <si>
    <t>7413RVO17</t>
  </si>
  <si>
    <t>Liniové schéma zapojení rozvodů VO, 1 hod/stožár</t>
  </si>
  <si>
    <t>-1583334250</t>
  </si>
  <si>
    <t>4*1</t>
  </si>
  <si>
    <t>7413RVO18</t>
  </si>
  <si>
    <t>Plošina pro výškové práce - 4 hod/stožár</t>
  </si>
  <si>
    <t>-1304555288</t>
  </si>
  <si>
    <t>4*4</t>
  </si>
  <si>
    <t>7413RVO19</t>
  </si>
  <si>
    <t>Spolupráce se správcem VO, trvalý dozor správce - 1 hod/stožár</t>
  </si>
  <si>
    <t>-2077524781</t>
  </si>
  <si>
    <t>7413RVO20</t>
  </si>
  <si>
    <t>Koordinace postupu prací s ostatními profesemi - 1 hod/stožár</t>
  </si>
  <si>
    <t>-36213773</t>
  </si>
  <si>
    <t>7413RVO21</t>
  </si>
  <si>
    <t>Napojení na stávající rozvod VO</t>
  </si>
  <si>
    <t>1175767317</t>
  </si>
  <si>
    <t>7413RVO22</t>
  </si>
  <si>
    <t>Zkušební provoz</t>
  </si>
  <si>
    <t>-1664999694</t>
  </si>
  <si>
    <t>460050813</t>
  </si>
  <si>
    <t xml:space="preserve">Hloubení nezapažených jam strojně pro stožáry  v hornině třídy 3</t>
  </si>
  <si>
    <t>1003350731</t>
  </si>
  <si>
    <t>1*1*1,5*4</t>
  </si>
  <si>
    <t>2044195481</t>
  </si>
  <si>
    <t>Patky stožárů</t>
  </si>
  <si>
    <t>1,5*4</t>
  </si>
  <si>
    <t>314998831</t>
  </si>
  <si>
    <t>0,35*0,7*42</t>
  </si>
  <si>
    <t>-2086231532</t>
  </si>
  <si>
    <t>-1890893327</t>
  </si>
  <si>
    <t>-1076305660</t>
  </si>
  <si>
    <t>1204896008</t>
  </si>
  <si>
    <t>34571352</t>
  </si>
  <si>
    <t>trubka elektroinstalační ohebná dvouplášťová korugovaná (chránička) D 52/63mm, HDPE+LDPE</t>
  </si>
  <si>
    <t>-1894021366</t>
  </si>
  <si>
    <t>46053111R</t>
  </si>
  <si>
    <t xml:space="preserve">Osazení kotevního kalichu z trubky plastové pro stožár VO D 300 x 1500, v ose patky  - kompletní, vč.dodávky trubky </t>
  </si>
  <si>
    <t>1212815945</t>
  </si>
  <si>
    <t>-541918467</t>
  </si>
  <si>
    <t>0,35*0,7*42*0,9</t>
  </si>
  <si>
    <t>1041527621</t>
  </si>
  <si>
    <t>9,261*1,7</t>
  </si>
  <si>
    <t>15,744*1,2 'Přepočtené koeficientem množství</t>
  </si>
  <si>
    <t>-747824206</t>
  </si>
  <si>
    <t>6+10,29</t>
  </si>
  <si>
    <t>-462852437</t>
  </si>
  <si>
    <t>16,29*3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</si>
</sst>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362020-1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Otrokovice-zvýšení kapacity parkovacích míst u polikliniky - 1.část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Otrokovice - centrální část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M.Sedlářová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Ing.L.Alster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000.1 - Vedlejší a 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000.1 - Vedlejší a ost...'!P121</f>
        <v>0</v>
      </c>
      <c r="AV95" s="128">
        <f>'SO 000.1 - Vedlejší a ost...'!J33</f>
        <v>0</v>
      </c>
      <c r="AW95" s="128">
        <f>'SO 000.1 - Vedlejší a ost...'!J34</f>
        <v>0</v>
      </c>
      <c r="AX95" s="128">
        <f>'SO 000.1 - Vedlejší a ost...'!J35</f>
        <v>0</v>
      </c>
      <c r="AY95" s="128">
        <f>'SO 000.1 - Vedlejší a ost...'!J36</f>
        <v>0</v>
      </c>
      <c r="AZ95" s="128">
        <f>'SO 000.1 - Vedlejší a ost...'!F33</f>
        <v>0</v>
      </c>
      <c r="BA95" s="128">
        <f>'SO 000.1 - Vedlejší a ost...'!F34</f>
        <v>0</v>
      </c>
      <c r="BB95" s="128">
        <f>'SO 000.1 - Vedlejší a ost...'!F35</f>
        <v>0</v>
      </c>
      <c r="BC95" s="128">
        <f>'SO 000.1 - Vedlejší a ost...'!F36</f>
        <v>0</v>
      </c>
      <c r="BD95" s="130">
        <f>'SO 000.1 - Vedlejší a ost...'!F37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101.1a - Parkoviště a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101.1a - Parkoviště a ...'!P132</f>
        <v>0</v>
      </c>
      <c r="AV96" s="128">
        <f>'SO 101.1a - Parkoviště a ...'!J33</f>
        <v>0</v>
      </c>
      <c r="AW96" s="128">
        <f>'SO 101.1a - Parkoviště a ...'!J34</f>
        <v>0</v>
      </c>
      <c r="AX96" s="128">
        <f>'SO 101.1a - Parkoviště a ...'!J35</f>
        <v>0</v>
      </c>
      <c r="AY96" s="128">
        <f>'SO 101.1a - Parkoviště a ...'!J36</f>
        <v>0</v>
      </c>
      <c r="AZ96" s="128">
        <f>'SO 101.1a - Parkoviště a ...'!F33</f>
        <v>0</v>
      </c>
      <c r="BA96" s="128">
        <f>'SO 101.1a - Parkoviště a ...'!F34</f>
        <v>0</v>
      </c>
      <c r="BB96" s="128">
        <f>'SO 101.1a - Parkoviště a ...'!F35</f>
        <v>0</v>
      </c>
      <c r="BC96" s="128">
        <f>'SO 101.1a - Parkoviště a ...'!F36</f>
        <v>0</v>
      </c>
      <c r="BD96" s="130">
        <f>'SO 101.1a - Parkoviště a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101.1b - Parkoviště pr...'!J30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101.1b - Parkoviště pr...'!P128</f>
        <v>0</v>
      </c>
      <c r="AV97" s="128">
        <f>'SO 101.1b - Parkoviště pr...'!J33</f>
        <v>0</v>
      </c>
      <c r="AW97" s="128">
        <f>'SO 101.1b - Parkoviště pr...'!J34</f>
        <v>0</v>
      </c>
      <c r="AX97" s="128">
        <f>'SO 101.1b - Parkoviště pr...'!J35</f>
        <v>0</v>
      </c>
      <c r="AY97" s="128">
        <f>'SO 101.1b - Parkoviště pr...'!J36</f>
        <v>0</v>
      </c>
      <c r="AZ97" s="128">
        <f>'SO 101.1b - Parkoviště pr...'!F33</f>
        <v>0</v>
      </c>
      <c r="BA97" s="128">
        <f>'SO 101.1b - Parkoviště pr...'!F34</f>
        <v>0</v>
      </c>
      <c r="BB97" s="128">
        <f>'SO 101.1b - Parkoviště pr...'!F35</f>
        <v>0</v>
      </c>
      <c r="BC97" s="128">
        <f>'SO 101.1b - Parkoviště pr...'!F36</f>
        <v>0</v>
      </c>
      <c r="BD97" s="130">
        <f>'SO 101.1b - Parkoviště pr...'!F37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401.1 - Veřejné osvětl...'!J30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'SO 401.1 - Veřejné osvětl...'!P122</f>
        <v>0</v>
      </c>
      <c r="AV98" s="133">
        <f>'SO 401.1 - Veřejné osvětl...'!J33</f>
        <v>0</v>
      </c>
      <c r="AW98" s="133">
        <f>'SO 401.1 - Veřejné osvětl...'!J34</f>
        <v>0</v>
      </c>
      <c r="AX98" s="133">
        <f>'SO 401.1 - Veřejné osvětl...'!J35</f>
        <v>0</v>
      </c>
      <c r="AY98" s="133">
        <f>'SO 401.1 - Veřejné osvětl...'!J36</f>
        <v>0</v>
      </c>
      <c r="AZ98" s="133">
        <f>'SO 401.1 - Veřejné osvětl...'!F33</f>
        <v>0</v>
      </c>
      <c r="BA98" s="133">
        <f>'SO 401.1 - Veřejné osvětl...'!F34</f>
        <v>0</v>
      </c>
      <c r="BB98" s="133">
        <f>'SO 401.1 - Veřejné osvětl...'!F35</f>
        <v>0</v>
      </c>
      <c r="BC98" s="133">
        <f>'SO 401.1 - Veřejné osvětl...'!F36</f>
        <v>0</v>
      </c>
      <c r="BD98" s="135">
        <f>'SO 401.1 - Veřejné osvětl...'!F37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T6oTNirsD1bmJgEsWu52Z/DdmUyepauOItdQLrtWpy1kEBE65CM8vbEpLVy0B6+PlMz/sv7XlxqS/ep0cTH7BA==" hashValue="P32oHscFts99sy7IjK1Ef+fH7UMJ+UMpHIAUXnfJt1tNRrMU01gNqOLBWAH2oUKS9dE+c8Mn67U193EBXg321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.1 - Vedlejší a ost...'!C2" display="/"/>
    <hyperlink ref="A96" location="'SO 101.1a - Parkoviště a ...'!C2" display="/"/>
    <hyperlink ref="A97" location="'SO 101.1b - Parkoviště pr...'!C2" display="/"/>
    <hyperlink ref="A98" location="'SO 401.1 - Veřejné osvět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- 1.část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ROUND((SUM(BE121:BE158)),  2)</f>
        <v>0</v>
      </c>
      <c r="G33" s="38"/>
      <c r="H33" s="38"/>
      <c r="I33" s="162">
        <v>0.20999999999999999</v>
      </c>
      <c r="J33" s="161">
        <f>ROUND(((SUM(BE121:BE158))*I33),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ROUND((SUM(BF121:BF158)),  2)</f>
        <v>0</v>
      </c>
      <c r="G34" s="38"/>
      <c r="H34" s="38"/>
      <c r="I34" s="162">
        <v>0.14999999999999999</v>
      </c>
      <c r="J34" s="161">
        <f>ROUND(((SUM(BF121:BF158))*I34),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ROUND((SUM(BG121:BG158)),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ROUND((SUM(BH121:BH158)),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ROUND((SUM(BI121:BI158)),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- 1.část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000.1 - Vedlejší a ostatní rozpočtové náklady - 1.část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100</v>
      </c>
      <c r="D94" s="189"/>
      <c r="E94" s="189"/>
      <c r="F94" s="189"/>
      <c r="G94" s="189"/>
      <c r="H94" s="189"/>
      <c r="I94" s="190"/>
      <c r="J94" s="191" t="s">
        <v>101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102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93"/>
      <c r="C97" s="194"/>
      <c r="D97" s="195" t="s">
        <v>104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105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106</v>
      </c>
      <c r="E99" s="203"/>
      <c r="F99" s="203"/>
      <c r="G99" s="203"/>
      <c r="H99" s="203"/>
      <c r="I99" s="204"/>
      <c r="J99" s="205">
        <f>J132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107</v>
      </c>
      <c r="E100" s="203"/>
      <c r="F100" s="203"/>
      <c r="G100" s="203"/>
      <c r="H100" s="203"/>
      <c r="I100" s="204"/>
      <c r="J100" s="205">
        <f>J144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108</v>
      </c>
      <c r="E101" s="203"/>
      <c r="F101" s="203"/>
      <c r="G101" s="203"/>
      <c r="H101" s="203"/>
      <c r="I101" s="204"/>
      <c r="J101" s="205">
        <f>J151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109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Otrokovice-zvýšení kapacity parkovacích míst u polikliniky - 1.část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000.1 - Vedlejší a ostatní rozpočtové náklady - 1.část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Otrokovice - centrální část</v>
      </c>
      <c r="G115" s="40"/>
      <c r="H115" s="40"/>
      <c r="I115" s="147" t="s">
        <v>22</v>
      </c>
      <c r="J115" s="79" t="str">
        <f>IF(J12="","",J12)</f>
        <v>27. 11. 2020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</v>
      </c>
      <c r="G117" s="40"/>
      <c r="H117" s="40"/>
      <c r="I117" s="147" t="s">
        <v>30</v>
      </c>
      <c r="J117" s="36" t="str">
        <f>E21</f>
        <v>M.Sedlářová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Ing.L.Alster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110</v>
      </c>
      <c r="D120" s="210" t="s">
        <v>61</v>
      </c>
      <c r="E120" s="210" t="s">
        <v>57</v>
      </c>
      <c r="F120" s="210" t="s">
        <v>58</v>
      </c>
      <c r="G120" s="210" t="s">
        <v>111</v>
      </c>
      <c r="H120" s="210" t="s">
        <v>112</v>
      </c>
      <c r="I120" s="211" t="s">
        <v>113</v>
      </c>
      <c r="J120" s="212" t="s">
        <v>101</v>
      </c>
      <c r="K120" s="213" t="s">
        <v>114</v>
      </c>
      <c r="L120" s="214"/>
      <c r="M120" s="100" t="s">
        <v>1</v>
      </c>
      <c r="N120" s="101" t="s">
        <v>40</v>
      </c>
      <c r="O120" s="101" t="s">
        <v>115</v>
      </c>
      <c r="P120" s="101" t="s">
        <v>116</v>
      </c>
      <c r="Q120" s="101" t="s">
        <v>117</v>
      </c>
      <c r="R120" s="101" t="s">
        <v>118</v>
      </c>
      <c r="S120" s="101" t="s">
        <v>119</v>
      </c>
      <c r="T120" s="102" t="s">
        <v>120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121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0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103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122</v>
      </c>
      <c r="F122" s="223" t="s">
        <v>123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P123+P132+P144+P151</f>
        <v>0</v>
      </c>
      <c r="Q122" s="228"/>
      <c r="R122" s="229">
        <f>R123+R132+R144+R151</f>
        <v>0</v>
      </c>
      <c r="S122" s="228"/>
      <c r="T122" s="230">
        <f>T123+T132+T144+T151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124</v>
      </c>
      <c r="AT122" s="232" t="s">
        <v>75</v>
      </c>
      <c r="AU122" s="232" t="s">
        <v>76</v>
      </c>
      <c r="AY122" s="231" t="s">
        <v>125</v>
      </c>
      <c r="BK122" s="233">
        <f>BK123+BK132+BK144+BK151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126</v>
      </c>
      <c r="F123" s="234" t="s">
        <v>127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SUM(P124:P131)</f>
        <v>0</v>
      </c>
      <c r="Q123" s="228"/>
      <c r="R123" s="229">
        <f>SUM(R124:R131)</f>
        <v>0</v>
      </c>
      <c r="S123" s="228"/>
      <c r="T123" s="230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124</v>
      </c>
      <c r="AT123" s="232" t="s">
        <v>75</v>
      </c>
      <c r="AU123" s="232" t="s">
        <v>84</v>
      </c>
      <c r="AY123" s="231" t="s">
        <v>125</v>
      </c>
      <c r="BK123" s="233">
        <f>SUM(BK124:BK131)</f>
        <v>0</v>
      </c>
    </row>
    <row r="124" s="2" customFormat="1" ht="14.4" customHeight="1">
      <c r="A124" s="38"/>
      <c r="B124" s="39"/>
      <c r="C124" s="236" t="s">
        <v>84</v>
      </c>
      <c r="D124" s="236" t="s">
        <v>128</v>
      </c>
      <c r="E124" s="237" t="s">
        <v>129</v>
      </c>
      <c r="F124" s="238" t="s">
        <v>130</v>
      </c>
      <c r="G124" s="239" t="s">
        <v>131</v>
      </c>
      <c r="H124" s="240">
        <v>1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41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132</v>
      </c>
      <c r="AT124" s="248" t="s">
        <v>128</v>
      </c>
      <c r="AU124" s="248" t="s">
        <v>86</v>
      </c>
      <c r="AY124" s="17" t="s">
        <v>125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132</v>
      </c>
      <c r="BM124" s="248" t="s">
        <v>133</v>
      </c>
    </row>
    <row r="125" s="13" customFormat="1">
      <c r="A125" s="13"/>
      <c r="B125" s="250"/>
      <c r="C125" s="251"/>
      <c r="D125" s="252" t="s">
        <v>134</v>
      </c>
      <c r="E125" s="253" t="s">
        <v>1</v>
      </c>
      <c r="F125" s="254" t="s">
        <v>135</v>
      </c>
      <c r="G125" s="251"/>
      <c r="H125" s="253" t="s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134</v>
      </c>
      <c r="AU125" s="260" t="s">
        <v>86</v>
      </c>
      <c r="AV125" s="13" t="s">
        <v>84</v>
      </c>
      <c r="AW125" s="13" t="s">
        <v>32</v>
      </c>
      <c r="AX125" s="13" t="s">
        <v>76</v>
      </c>
      <c r="AY125" s="260" t="s">
        <v>125</v>
      </c>
    </row>
    <row r="126" s="14" customFormat="1">
      <c r="A126" s="14"/>
      <c r="B126" s="261"/>
      <c r="C126" s="262"/>
      <c r="D126" s="252" t="s">
        <v>134</v>
      </c>
      <c r="E126" s="263" t="s">
        <v>1</v>
      </c>
      <c r="F126" s="264" t="s">
        <v>84</v>
      </c>
      <c r="G126" s="262"/>
      <c r="H126" s="265">
        <v>1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134</v>
      </c>
      <c r="AU126" s="271" t="s">
        <v>86</v>
      </c>
      <c r="AV126" s="14" t="s">
        <v>86</v>
      </c>
      <c r="AW126" s="14" t="s">
        <v>32</v>
      </c>
      <c r="AX126" s="14" t="s">
        <v>84</v>
      </c>
      <c r="AY126" s="271" t="s">
        <v>125</v>
      </c>
    </row>
    <row r="127" s="2" customFormat="1" ht="14.4" customHeight="1">
      <c r="A127" s="38"/>
      <c r="B127" s="39"/>
      <c r="C127" s="236" t="s">
        <v>86</v>
      </c>
      <c r="D127" s="236" t="s">
        <v>128</v>
      </c>
      <c r="E127" s="237" t="s">
        <v>136</v>
      </c>
      <c r="F127" s="238" t="s">
        <v>137</v>
      </c>
      <c r="G127" s="239" t="s">
        <v>138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132</v>
      </c>
      <c r="AT127" s="248" t="s">
        <v>128</v>
      </c>
      <c r="AU127" s="248" t="s">
        <v>86</v>
      </c>
      <c r="AY127" s="17" t="s">
        <v>125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132</v>
      </c>
      <c r="BM127" s="248" t="s">
        <v>139</v>
      </c>
    </row>
    <row r="128" s="13" customFormat="1">
      <c r="A128" s="13"/>
      <c r="B128" s="250"/>
      <c r="C128" s="251"/>
      <c r="D128" s="252" t="s">
        <v>134</v>
      </c>
      <c r="E128" s="253" t="s">
        <v>1</v>
      </c>
      <c r="F128" s="254" t="s">
        <v>140</v>
      </c>
      <c r="G128" s="251"/>
      <c r="H128" s="253" t="s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134</v>
      </c>
      <c r="AU128" s="260" t="s">
        <v>86</v>
      </c>
      <c r="AV128" s="13" t="s">
        <v>84</v>
      </c>
      <c r="AW128" s="13" t="s">
        <v>32</v>
      </c>
      <c r="AX128" s="13" t="s">
        <v>76</v>
      </c>
      <c r="AY128" s="260" t="s">
        <v>125</v>
      </c>
    </row>
    <row r="129" s="14" customFormat="1">
      <c r="A129" s="14"/>
      <c r="B129" s="261"/>
      <c r="C129" s="262"/>
      <c r="D129" s="252" t="s">
        <v>134</v>
      </c>
      <c r="E129" s="263" t="s">
        <v>1</v>
      </c>
      <c r="F129" s="264" t="s">
        <v>84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134</v>
      </c>
      <c r="AU129" s="271" t="s">
        <v>86</v>
      </c>
      <c r="AV129" s="14" t="s">
        <v>86</v>
      </c>
      <c r="AW129" s="14" t="s">
        <v>32</v>
      </c>
      <c r="AX129" s="14" t="s">
        <v>84</v>
      </c>
      <c r="AY129" s="271" t="s">
        <v>125</v>
      </c>
    </row>
    <row r="130" s="2" customFormat="1" ht="14.4" customHeight="1">
      <c r="A130" s="38"/>
      <c r="B130" s="39"/>
      <c r="C130" s="236" t="s">
        <v>141</v>
      </c>
      <c r="D130" s="236" t="s">
        <v>128</v>
      </c>
      <c r="E130" s="237" t="s">
        <v>142</v>
      </c>
      <c r="F130" s="238" t="s">
        <v>143</v>
      </c>
      <c r="G130" s="239" t="s">
        <v>144</v>
      </c>
      <c r="H130" s="240">
        <v>18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132</v>
      </c>
      <c r="AT130" s="248" t="s">
        <v>128</v>
      </c>
      <c r="AU130" s="248" t="s">
        <v>86</v>
      </c>
      <c r="AY130" s="17" t="s">
        <v>125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132</v>
      </c>
      <c r="BM130" s="248" t="s">
        <v>145</v>
      </c>
    </row>
    <row r="131" s="14" customFormat="1">
      <c r="A131" s="14"/>
      <c r="B131" s="261"/>
      <c r="C131" s="262"/>
      <c r="D131" s="252" t="s">
        <v>134</v>
      </c>
      <c r="E131" s="263" t="s">
        <v>1</v>
      </c>
      <c r="F131" s="264" t="s">
        <v>146</v>
      </c>
      <c r="G131" s="262"/>
      <c r="H131" s="265">
        <v>18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134</v>
      </c>
      <c r="AU131" s="271" t="s">
        <v>86</v>
      </c>
      <c r="AV131" s="14" t="s">
        <v>86</v>
      </c>
      <c r="AW131" s="14" t="s">
        <v>32</v>
      </c>
      <c r="AX131" s="14" t="s">
        <v>84</v>
      </c>
      <c r="AY131" s="271" t="s">
        <v>125</v>
      </c>
    </row>
    <row r="132" s="12" customFormat="1" ht="22.8" customHeight="1">
      <c r="A132" s="12"/>
      <c r="B132" s="220"/>
      <c r="C132" s="221"/>
      <c r="D132" s="222" t="s">
        <v>75</v>
      </c>
      <c r="E132" s="234" t="s">
        <v>147</v>
      </c>
      <c r="F132" s="234" t="s">
        <v>148</v>
      </c>
      <c r="G132" s="221"/>
      <c r="H132" s="221"/>
      <c r="I132" s="224"/>
      <c r="J132" s="235">
        <f>BK132</f>
        <v>0</v>
      </c>
      <c r="K132" s="221"/>
      <c r="L132" s="226"/>
      <c r="M132" s="227"/>
      <c r="N132" s="228"/>
      <c r="O132" s="228"/>
      <c r="P132" s="229">
        <f>SUM(P133:P143)</f>
        <v>0</v>
      </c>
      <c r="Q132" s="228"/>
      <c r="R132" s="229">
        <f>SUM(R133:R143)</f>
        <v>0</v>
      </c>
      <c r="S132" s="228"/>
      <c r="T132" s="230">
        <f>SUM(T133:T143)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124</v>
      </c>
      <c r="AT132" s="232" t="s">
        <v>75</v>
      </c>
      <c r="AU132" s="232" t="s">
        <v>84</v>
      </c>
      <c r="AY132" s="231" t="s">
        <v>125</v>
      </c>
      <c r="BK132" s="233">
        <f>SUM(BK133:BK143)</f>
        <v>0</v>
      </c>
    </row>
    <row r="133" s="2" customFormat="1" ht="14.4" customHeight="1">
      <c r="A133" s="38"/>
      <c r="B133" s="39"/>
      <c r="C133" s="236" t="s">
        <v>149</v>
      </c>
      <c r="D133" s="236" t="s">
        <v>128</v>
      </c>
      <c r="E133" s="237" t="s">
        <v>150</v>
      </c>
      <c r="F133" s="238" t="s">
        <v>151</v>
      </c>
      <c r="G133" s="239" t="s">
        <v>152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132</v>
      </c>
      <c r="AT133" s="248" t="s">
        <v>128</v>
      </c>
      <c r="AU133" s="248" t="s">
        <v>86</v>
      </c>
      <c r="AY133" s="17" t="s">
        <v>125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132</v>
      </c>
      <c r="BM133" s="248" t="s">
        <v>153</v>
      </c>
    </row>
    <row r="134" s="13" customFormat="1">
      <c r="A134" s="13"/>
      <c r="B134" s="250"/>
      <c r="C134" s="251"/>
      <c r="D134" s="252" t="s">
        <v>134</v>
      </c>
      <c r="E134" s="253" t="s">
        <v>1</v>
      </c>
      <c r="F134" s="254" t="s">
        <v>154</v>
      </c>
      <c r="G134" s="251"/>
      <c r="H134" s="253" t="s">
        <v>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134</v>
      </c>
      <c r="AU134" s="260" t="s">
        <v>86</v>
      </c>
      <c r="AV134" s="13" t="s">
        <v>84</v>
      </c>
      <c r="AW134" s="13" t="s">
        <v>32</v>
      </c>
      <c r="AX134" s="13" t="s">
        <v>76</v>
      </c>
      <c r="AY134" s="260" t="s">
        <v>125</v>
      </c>
    </row>
    <row r="135" s="13" customFormat="1">
      <c r="A135" s="13"/>
      <c r="B135" s="250"/>
      <c r="C135" s="251"/>
      <c r="D135" s="252" t="s">
        <v>134</v>
      </c>
      <c r="E135" s="253" t="s">
        <v>1</v>
      </c>
      <c r="F135" s="254" t="s">
        <v>155</v>
      </c>
      <c r="G135" s="251"/>
      <c r="H135" s="253" t="s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134</v>
      </c>
      <c r="AU135" s="260" t="s">
        <v>86</v>
      </c>
      <c r="AV135" s="13" t="s">
        <v>84</v>
      </c>
      <c r="AW135" s="13" t="s">
        <v>32</v>
      </c>
      <c r="AX135" s="13" t="s">
        <v>76</v>
      </c>
      <c r="AY135" s="260" t="s">
        <v>125</v>
      </c>
    </row>
    <row r="136" s="13" customFormat="1">
      <c r="A136" s="13"/>
      <c r="B136" s="250"/>
      <c r="C136" s="251"/>
      <c r="D136" s="252" t="s">
        <v>134</v>
      </c>
      <c r="E136" s="253" t="s">
        <v>1</v>
      </c>
      <c r="F136" s="254" t="s">
        <v>156</v>
      </c>
      <c r="G136" s="251"/>
      <c r="H136" s="253" t="s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134</v>
      </c>
      <c r="AU136" s="260" t="s">
        <v>86</v>
      </c>
      <c r="AV136" s="13" t="s">
        <v>84</v>
      </c>
      <c r="AW136" s="13" t="s">
        <v>32</v>
      </c>
      <c r="AX136" s="13" t="s">
        <v>76</v>
      </c>
      <c r="AY136" s="260" t="s">
        <v>125</v>
      </c>
    </row>
    <row r="137" s="14" customFormat="1">
      <c r="A137" s="14"/>
      <c r="B137" s="261"/>
      <c r="C137" s="262"/>
      <c r="D137" s="252" t="s">
        <v>134</v>
      </c>
      <c r="E137" s="263" t="s">
        <v>1</v>
      </c>
      <c r="F137" s="264" t="s">
        <v>84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134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125</v>
      </c>
    </row>
    <row r="138" s="2" customFormat="1" ht="14.4" customHeight="1">
      <c r="A138" s="38"/>
      <c r="B138" s="39"/>
      <c r="C138" s="236" t="s">
        <v>124</v>
      </c>
      <c r="D138" s="236" t="s">
        <v>128</v>
      </c>
      <c r="E138" s="237" t="s">
        <v>157</v>
      </c>
      <c r="F138" s="238" t="s">
        <v>158</v>
      </c>
      <c r="G138" s="239" t="s">
        <v>138</v>
      </c>
      <c r="H138" s="240">
        <v>1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132</v>
      </c>
      <c r="AT138" s="248" t="s">
        <v>128</v>
      </c>
      <c r="AU138" s="248" t="s">
        <v>86</v>
      </c>
      <c r="AY138" s="17" t="s">
        <v>125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132</v>
      </c>
      <c r="BM138" s="248" t="s">
        <v>159</v>
      </c>
    </row>
    <row r="139" s="13" customFormat="1">
      <c r="A139" s="13"/>
      <c r="B139" s="250"/>
      <c r="C139" s="251"/>
      <c r="D139" s="252" t="s">
        <v>134</v>
      </c>
      <c r="E139" s="253" t="s">
        <v>1</v>
      </c>
      <c r="F139" s="254" t="s">
        <v>160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134</v>
      </c>
      <c r="AU139" s="260" t="s">
        <v>86</v>
      </c>
      <c r="AV139" s="13" t="s">
        <v>84</v>
      </c>
      <c r="AW139" s="13" t="s">
        <v>32</v>
      </c>
      <c r="AX139" s="13" t="s">
        <v>76</v>
      </c>
      <c r="AY139" s="260" t="s">
        <v>125</v>
      </c>
    </row>
    <row r="140" s="14" customFormat="1">
      <c r="A140" s="14"/>
      <c r="B140" s="261"/>
      <c r="C140" s="262"/>
      <c r="D140" s="252" t="s">
        <v>134</v>
      </c>
      <c r="E140" s="263" t="s">
        <v>1</v>
      </c>
      <c r="F140" s="264" t="s">
        <v>84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134</v>
      </c>
      <c r="AU140" s="271" t="s">
        <v>86</v>
      </c>
      <c r="AV140" s="14" t="s">
        <v>86</v>
      </c>
      <c r="AW140" s="14" t="s">
        <v>32</v>
      </c>
      <c r="AX140" s="14" t="s">
        <v>84</v>
      </c>
      <c r="AY140" s="271" t="s">
        <v>125</v>
      </c>
    </row>
    <row r="141" s="2" customFormat="1" ht="14.4" customHeight="1">
      <c r="A141" s="38"/>
      <c r="B141" s="39"/>
      <c r="C141" s="236" t="s">
        <v>161</v>
      </c>
      <c r="D141" s="236" t="s">
        <v>128</v>
      </c>
      <c r="E141" s="237" t="s">
        <v>162</v>
      </c>
      <c r="F141" s="238" t="s">
        <v>163</v>
      </c>
      <c r="G141" s="239" t="s">
        <v>138</v>
      </c>
      <c r="H141" s="240">
        <v>1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132</v>
      </c>
      <c r="AT141" s="248" t="s">
        <v>128</v>
      </c>
      <c r="AU141" s="248" t="s">
        <v>86</v>
      </c>
      <c r="AY141" s="17" t="s">
        <v>125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132</v>
      </c>
      <c r="BM141" s="248" t="s">
        <v>164</v>
      </c>
    </row>
    <row r="142" s="13" customFormat="1">
      <c r="A142" s="13"/>
      <c r="B142" s="250"/>
      <c r="C142" s="251"/>
      <c r="D142" s="252" t="s">
        <v>134</v>
      </c>
      <c r="E142" s="253" t="s">
        <v>1</v>
      </c>
      <c r="F142" s="254" t="s">
        <v>165</v>
      </c>
      <c r="G142" s="251"/>
      <c r="H142" s="253" t="s">
        <v>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134</v>
      </c>
      <c r="AU142" s="260" t="s">
        <v>86</v>
      </c>
      <c r="AV142" s="13" t="s">
        <v>84</v>
      </c>
      <c r="AW142" s="13" t="s">
        <v>32</v>
      </c>
      <c r="AX142" s="13" t="s">
        <v>76</v>
      </c>
      <c r="AY142" s="260" t="s">
        <v>125</v>
      </c>
    </row>
    <row r="143" s="14" customFormat="1">
      <c r="A143" s="14"/>
      <c r="B143" s="261"/>
      <c r="C143" s="262"/>
      <c r="D143" s="252" t="s">
        <v>134</v>
      </c>
      <c r="E143" s="263" t="s">
        <v>1</v>
      </c>
      <c r="F143" s="264" t="s">
        <v>84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134</v>
      </c>
      <c r="AU143" s="271" t="s">
        <v>86</v>
      </c>
      <c r="AV143" s="14" t="s">
        <v>86</v>
      </c>
      <c r="AW143" s="14" t="s">
        <v>32</v>
      </c>
      <c r="AX143" s="14" t="s">
        <v>84</v>
      </c>
      <c r="AY143" s="271" t="s">
        <v>125</v>
      </c>
    </row>
    <row r="144" s="12" customFormat="1" ht="22.8" customHeight="1">
      <c r="A144" s="12"/>
      <c r="B144" s="220"/>
      <c r="C144" s="221"/>
      <c r="D144" s="222" t="s">
        <v>75</v>
      </c>
      <c r="E144" s="234" t="s">
        <v>166</v>
      </c>
      <c r="F144" s="234" t="s">
        <v>167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SUM(P145:P150)</f>
        <v>0</v>
      </c>
      <c r="Q144" s="228"/>
      <c r="R144" s="229">
        <f>SUM(R145:R150)</f>
        <v>0</v>
      </c>
      <c r="S144" s="228"/>
      <c r="T144" s="230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124</v>
      </c>
      <c r="AT144" s="232" t="s">
        <v>75</v>
      </c>
      <c r="AU144" s="232" t="s">
        <v>84</v>
      </c>
      <c r="AY144" s="231" t="s">
        <v>125</v>
      </c>
      <c r="BK144" s="233">
        <f>SUM(BK145:BK150)</f>
        <v>0</v>
      </c>
    </row>
    <row r="145" s="2" customFormat="1" ht="14.4" customHeight="1">
      <c r="A145" s="38"/>
      <c r="B145" s="39"/>
      <c r="C145" s="236" t="s">
        <v>168</v>
      </c>
      <c r="D145" s="236" t="s">
        <v>128</v>
      </c>
      <c r="E145" s="237" t="s">
        <v>169</v>
      </c>
      <c r="F145" s="238" t="s">
        <v>170</v>
      </c>
      <c r="G145" s="239" t="s">
        <v>171</v>
      </c>
      <c r="H145" s="240">
        <v>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132</v>
      </c>
      <c r="AT145" s="248" t="s">
        <v>128</v>
      </c>
      <c r="AU145" s="248" t="s">
        <v>86</v>
      </c>
      <c r="AY145" s="17" t="s">
        <v>125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132</v>
      </c>
      <c r="BM145" s="248" t="s">
        <v>172</v>
      </c>
    </row>
    <row r="146" s="13" customFormat="1">
      <c r="A146" s="13"/>
      <c r="B146" s="250"/>
      <c r="C146" s="251"/>
      <c r="D146" s="252" t="s">
        <v>134</v>
      </c>
      <c r="E146" s="253" t="s">
        <v>1</v>
      </c>
      <c r="F146" s="254" t="s">
        <v>173</v>
      </c>
      <c r="G146" s="251"/>
      <c r="H146" s="253" t="s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134</v>
      </c>
      <c r="AU146" s="260" t="s">
        <v>86</v>
      </c>
      <c r="AV146" s="13" t="s">
        <v>84</v>
      </c>
      <c r="AW146" s="13" t="s">
        <v>32</v>
      </c>
      <c r="AX146" s="13" t="s">
        <v>76</v>
      </c>
      <c r="AY146" s="260" t="s">
        <v>125</v>
      </c>
    </row>
    <row r="147" s="14" customFormat="1">
      <c r="A147" s="14"/>
      <c r="B147" s="261"/>
      <c r="C147" s="262"/>
      <c r="D147" s="252" t="s">
        <v>134</v>
      </c>
      <c r="E147" s="263" t="s">
        <v>1</v>
      </c>
      <c r="F147" s="264" t="s">
        <v>84</v>
      </c>
      <c r="G147" s="262"/>
      <c r="H147" s="265">
        <v>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134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125</v>
      </c>
    </row>
    <row r="148" s="2" customFormat="1" ht="14.4" customHeight="1">
      <c r="A148" s="38"/>
      <c r="B148" s="39"/>
      <c r="C148" s="236" t="s">
        <v>174</v>
      </c>
      <c r="D148" s="236" t="s">
        <v>128</v>
      </c>
      <c r="E148" s="237" t="s">
        <v>175</v>
      </c>
      <c r="F148" s="238" t="s">
        <v>176</v>
      </c>
      <c r="G148" s="239" t="s">
        <v>177</v>
      </c>
      <c r="H148" s="240">
        <v>10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132</v>
      </c>
      <c r="AT148" s="248" t="s">
        <v>128</v>
      </c>
      <c r="AU148" s="248" t="s">
        <v>86</v>
      </c>
      <c r="AY148" s="17" t="s">
        <v>125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132</v>
      </c>
      <c r="BM148" s="248" t="s">
        <v>178</v>
      </c>
    </row>
    <row r="149" s="13" customFormat="1">
      <c r="A149" s="13"/>
      <c r="B149" s="250"/>
      <c r="C149" s="251"/>
      <c r="D149" s="252" t="s">
        <v>134</v>
      </c>
      <c r="E149" s="253" t="s">
        <v>1</v>
      </c>
      <c r="F149" s="254" t="s">
        <v>179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134</v>
      </c>
      <c r="AU149" s="260" t="s">
        <v>86</v>
      </c>
      <c r="AV149" s="13" t="s">
        <v>84</v>
      </c>
      <c r="AW149" s="13" t="s">
        <v>32</v>
      </c>
      <c r="AX149" s="13" t="s">
        <v>76</v>
      </c>
      <c r="AY149" s="260" t="s">
        <v>125</v>
      </c>
    </row>
    <row r="150" s="14" customFormat="1">
      <c r="A150" s="14"/>
      <c r="B150" s="261"/>
      <c r="C150" s="262"/>
      <c r="D150" s="252" t="s">
        <v>134</v>
      </c>
      <c r="E150" s="263" t="s">
        <v>1</v>
      </c>
      <c r="F150" s="264" t="s">
        <v>180</v>
      </c>
      <c r="G150" s="262"/>
      <c r="H150" s="265">
        <v>10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134</v>
      </c>
      <c r="AU150" s="271" t="s">
        <v>86</v>
      </c>
      <c r="AV150" s="14" t="s">
        <v>86</v>
      </c>
      <c r="AW150" s="14" t="s">
        <v>32</v>
      </c>
      <c r="AX150" s="14" t="s">
        <v>84</v>
      </c>
      <c r="AY150" s="271" t="s">
        <v>125</v>
      </c>
    </row>
    <row r="151" s="12" customFormat="1" ht="22.8" customHeight="1">
      <c r="A151" s="12"/>
      <c r="B151" s="220"/>
      <c r="C151" s="221"/>
      <c r="D151" s="222" t="s">
        <v>75</v>
      </c>
      <c r="E151" s="234" t="s">
        <v>181</v>
      </c>
      <c r="F151" s="234" t="s">
        <v>182</v>
      </c>
      <c r="G151" s="221"/>
      <c r="H151" s="221"/>
      <c r="I151" s="224"/>
      <c r="J151" s="235">
        <f>BK151</f>
        <v>0</v>
      </c>
      <c r="K151" s="221"/>
      <c r="L151" s="226"/>
      <c r="M151" s="227"/>
      <c r="N151" s="228"/>
      <c r="O151" s="228"/>
      <c r="P151" s="229">
        <f>SUM(P152:P158)</f>
        <v>0</v>
      </c>
      <c r="Q151" s="228"/>
      <c r="R151" s="229">
        <f>SUM(R152:R158)</f>
        <v>0</v>
      </c>
      <c r="S151" s="228"/>
      <c r="T151" s="230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1" t="s">
        <v>124</v>
      </c>
      <c r="AT151" s="232" t="s">
        <v>75</v>
      </c>
      <c r="AU151" s="232" t="s">
        <v>84</v>
      </c>
      <c r="AY151" s="231" t="s">
        <v>125</v>
      </c>
      <c r="BK151" s="233">
        <f>SUM(BK152:BK158)</f>
        <v>0</v>
      </c>
    </row>
    <row r="152" s="2" customFormat="1" ht="14.4" customHeight="1">
      <c r="A152" s="38"/>
      <c r="B152" s="39"/>
      <c r="C152" s="236" t="s">
        <v>183</v>
      </c>
      <c r="D152" s="236" t="s">
        <v>128</v>
      </c>
      <c r="E152" s="237" t="s">
        <v>184</v>
      </c>
      <c r="F152" s="238" t="s">
        <v>185</v>
      </c>
      <c r="G152" s="239" t="s">
        <v>171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132</v>
      </c>
      <c r="AT152" s="248" t="s">
        <v>128</v>
      </c>
      <c r="AU152" s="248" t="s">
        <v>86</v>
      </c>
      <c r="AY152" s="17" t="s">
        <v>125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132</v>
      </c>
      <c r="BM152" s="248" t="s">
        <v>186</v>
      </c>
    </row>
    <row r="153" s="13" customFormat="1">
      <c r="A153" s="13"/>
      <c r="B153" s="250"/>
      <c r="C153" s="251"/>
      <c r="D153" s="252" t="s">
        <v>134</v>
      </c>
      <c r="E153" s="253" t="s">
        <v>1</v>
      </c>
      <c r="F153" s="254" t="s">
        <v>187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134</v>
      </c>
      <c r="AU153" s="260" t="s">
        <v>86</v>
      </c>
      <c r="AV153" s="13" t="s">
        <v>84</v>
      </c>
      <c r="AW153" s="13" t="s">
        <v>32</v>
      </c>
      <c r="AX153" s="13" t="s">
        <v>76</v>
      </c>
      <c r="AY153" s="260" t="s">
        <v>125</v>
      </c>
    </row>
    <row r="154" s="14" customFormat="1">
      <c r="A154" s="14"/>
      <c r="B154" s="261"/>
      <c r="C154" s="262"/>
      <c r="D154" s="252" t="s">
        <v>134</v>
      </c>
      <c r="E154" s="263" t="s">
        <v>1</v>
      </c>
      <c r="F154" s="264" t="s">
        <v>84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134</v>
      </c>
      <c r="AU154" s="271" t="s">
        <v>86</v>
      </c>
      <c r="AV154" s="14" t="s">
        <v>86</v>
      </c>
      <c r="AW154" s="14" t="s">
        <v>32</v>
      </c>
      <c r="AX154" s="14" t="s">
        <v>84</v>
      </c>
      <c r="AY154" s="271" t="s">
        <v>125</v>
      </c>
    </row>
    <row r="155" s="2" customFormat="1" ht="14.4" customHeight="1">
      <c r="A155" s="38"/>
      <c r="B155" s="39"/>
      <c r="C155" s="236" t="s">
        <v>180</v>
      </c>
      <c r="D155" s="236" t="s">
        <v>128</v>
      </c>
      <c r="E155" s="237" t="s">
        <v>188</v>
      </c>
      <c r="F155" s="238" t="s">
        <v>189</v>
      </c>
      <c r="G155" s="239" t="s">
        <v>190</v>
      </c>
      <c r="H155" s="240">
        <v>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132</v>
      </c>
      <c r="AT155" s="248" t="s">
        <v>128</v>
      </c>
      <c r="AU155" s="248" t="s">
        <v>86</v>
      </c>
      <c r="AY155" s="17" t="s">
        <v>125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132</v>
      </c>
      <c r="BM155" s="248" t="s">
        <v>191</v>
      </c>
    </row>
    <row r="156" s="13" customFormat="1">
      <c r="A156" s="13"/>
      <c r="B156" s="250"/>
      <c r="C156" s="251"/>
      <c r="D156" s="252" t="s">
        <v>134</v>
      </c>
      <c r="E156" s="253" t="s">
        <v>1</v>
      </c>
      <c r="F156" s="254" t="s">
        <v>192</v>
      </c>
      <c r="G156" s="251"/>
      <c r="H156" s="253" t="s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134</v>
      </c>
      <c r="AU156" s="260" t="s">
        <v>86</v>
      </c>
      <c r="AV156" s="13" t="s">
        <v>84</v>
      </c>
      <c r="AW156" s="13" t="s">
        <v>32</v>
      </c>
      <c r="AX156" s="13" t="s">
        <v>76</v>
      </c>
      <c r="AY156" s="260" t="s">
        <v>125</v>
      </c>
    </row>
    <row r="157" s="13" customFormat="1">
      <c r="A157" s="13"/>
      <c r="B157" s="250"/>
      <c r="C157" s="251"/>
      <c r="D157" s="252" t="s">
        <v>134</v>
      </c>
      <c r="E157" s="253" t="s">
        <v>1</v>
      </c>
      <c r="F157" s="254" t="s">
        <v>193</v>
      </c>
      <c r="G157" s="251"/>
      <c r="H157" s="253" t="s">
        <v>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134</v>
      </c>
      <c r="AU157" s="260" t="s">
        <v>86</v>
      </c>
      <c r="AV157" s="13" t="s">
        <v>84</v>
      </c>
      <c r="AW157" s="13" t="s">
        <v>32</v>
      </c>
      <c r="AX157" s="13" t="s">
        <v>76</v>
      </c>
      <c r="AY157" s="260" t="s">
        <v>125</v>
      </c>
    </row>
    <row r="158" s="14" customFormat="1">
      <c r="A158" s="14"/>
      <c r="B158" s="261"/>
      <c r="C158" s="262"/>
      <c r="D158" s="252" t="s">
        <v>134</v>
      </c>
      <c r="E158" s="263" t="s">
        <v>1</v>
      </c>
      <c r="F158" s="264" t="s">
        <v>84</v>
      </c>
      <c r="G158" s="262"/>
      <c r="H158" s="265">
        <v>1</v>
      </c>
      <c r="I158" s="266"/>
      <c r="J158" s="262"/>
      <c r="K158" s="262"/>
      <c r="L158" s="267"/>
      <c r="M158" s="272"/>
      <c r="N158" s="273"/>
      <c r="O158" s="273"/>
      <c r="P158" s="273"/>
      <c r="Q158" s="273"/>
      <c r="R158" s="273"/>
      <c r="S158" s="273"/>
      <c r="T158" s="27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134</v>
      </c>
      <c r="AU158" s="271" t="s">
        <v>86</v>
      </c>
      <c r="AV158" s="14" t="s">
        <v>86</v>
      </c>
      <c r="AW158" s="14" t="s">
        <v>32</v>
      </c>
      <c r="AX158" s="14" t="s">
        <v>84</v>
      </c>
      <c r="AY158" s="271" t="s">
        <v>125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183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oQh7+UQI3e9bbY4KqGCptMLTTrMr7JloBgnX1e44B6NnhSLFaNImbF4Wv/RBJ7IcmljzHm6KaqSqHOxockbYag==" hashValue="s+s6xqetgd+1p9SnW12ThM93nj176TXonE8jfoI9SM97Q5O0Hd6j/i2Fr0vZSrxs44aM+d1ggSD/rL6dbC4ipQ==" algorithmName="SHA-512" password="CC35"/>
  <autoFilter ref="C120:K15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- 1.část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194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ROUND((SUM(BE132:BE569)),  2)</f>
        <v>0</v>
      </c>
      <c r="G33" s="38"/>
      <c r="H33" s="38"/>
      <c r="I33" s="162">
        <v>0.20999999999999999</v>
      </c>
      <c r="J33" s="161">
        <f>ROUND(((SUM(BE132:BE569))*I33),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ROUND((SUM(BF132:BF569)),  2)</f>
        <v>0</v>
      </c>
      <c r="G34" s="38"/>
      <c r="H34" s="38"/>
      <c r="I34" s="162">
        <v>0.14999999999999999</v>
      </c>
      <c r="J34" s="161">
        <f>ROUND(((SUM(BF132:BF569))*I34),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ROUND((SUM(BG132:BG569)),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ROUND((SUM(BH132:BH569)),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ROUND((SUM(BI132:BI569)),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- 1.část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101.1a - Parkoviště a chodníky - 1.část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100</v>
      </c>
      <c r="D94" s="189"/>
      <c r="E94" s="189"/>
      <c r="F94" s="189"/>
      <c r="G94" s="189"/>
      <c r="H94" s="189"/>
      <c r="I94" s="190"/>
      <c r="J94" s="191" t="s">
        <v>101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102</v>
      </c>
      <c r="D96" s="40"/>
      <c r="E96" s="40"/>
      <c r="F96" s="40"/>
      <c r="G96" s="40"/>
      <c r="H96" s="40"/>
      <c r="I96" s="144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93"/>
      <c r="C97" s="194"/>
      <c r="D97" s="195" t="s">
        <v>195</v>
      </c>
      <c r="E97" s="196"/>
      <c r="F97" s="196"/>
      <c r="G97" s="196"/>
      <c r="H97" s="196"/>
      <c r="I97" s="197"/>
      <c r="J97" s="198">
        <f>J133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196</v>
      </c>
      <c r="E98" s="203"/>
      <c r="F98" s="203"/>
      <c r="G98" s="203"/>
      <c r="H98" s="203"/>
      <c r="I98" s="204"/>
      <c r="J98" s="205">
        <f>J134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197</v>
      </c>
      <c r="E99" s="203"/>
      <c r="F99" s="203"/>
      <c r="G99" s="203"/>
      <c r="H99" s="203"/>
      <c r="I99" s="204"/>
      <c r="J99" s="205">
        <f>J184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198</v>
      </c>
      <c r="E100" s="203"/>
      <c r="F100" s="203"/>
      <c r="G100" s="203"/>
      <c r="H100" s="203"/>
      <c r="I100" s="204"/>
      <c r="J100" s="205">
        <f>J240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199</v>
      </c>
      <c r="E101" s="203"/>
      <c r="F101" s="203"/>
      <c r="G101" s="203"/>
      <c r="H101" s="203"/>
      <c r="I101" s="204"/>
      <c r="J101" s="205">
        <f>J247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200</v>
      </c>
      <c r="E102" s="203"/>
      <c r="F102" s="203"/>
      <c r="G102" s="203"/>
      <c r="H102" s="203"/>
      <c r="I102" s="204"/>
      <c r="J102" s="205">
        <f>J268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201</v>
      </c>
      <c r="E103" s="203"/>
      <c r="F103" s="203"/>
      <c r="G103" s="203"/>
      <c r="H103" s="203"/>
      <c r="I103" s="204"/>
      <c r="J103" s="205">
        <f>J271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202</v>
      </c>
      <c r="E104" s="203"/>
      <c r="F104" s="203"/>
      <c r="G104" s="203"/>
      <c r="H104" s="203"/>
      <c r="I104" s="204"/>
      <c r="J104" s="205">
        <f>J275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203</v>
      </c>
      <c r="E105" s="203"/>
      <c r="F105" s="203"/>
      <c r="G105" s="203"/>
      <c r="H105" s="203"/>
      <c r="I105" s="204"/>
      <c r="J105" s="205">
        <f>J368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204</v>
      </c>
      <c r="E106" s="203"/>
      <c r="F106" s="203"/>
      <c r="G106" s="203"/>
      <c r="H106" s="203"/>
      <c r="I106" s="204"/>
      <c r="J106" s="205">
        <f>J394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205</v>
      </c>
      <c r="E107" s="203"/>
      <c r="F107" s="203"/>
      <c r="G107" s="203"/>
      <c r="H107" s="203"/>
      <c r="I107" s="204"/>
      <c r="J107" s="205">
        <f>J483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206</v>
      </c>
      <c r="E108" s="203"/>
      <c r="F108" s="203"/>
      <c r="G108" s="203"/>
      <c r="H108" s="203"/>
      <c r="I108" s="204"/>
      <c r="J108" s="205">
        <f>J520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3"/>
      <c r="C109" s="194"/>
      <c r="D109" s="195" t="s">
        <v>207</v>
      </c>
      <c r="E109" s="196"/>
      <c r="F109" s="196"/>
      <c r="G109" s="196"/>
      <c r="H109" s="196"/>
      <c r="I109" s="197"/>
      <c r="J109" s="198">
        <f>J523</f>
        <v>0</v>
      </c>
      <c r="K109" s="194"/>
      <c r="L109" s="19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0"/>
      <c r="C110" s="201"/>
      <c r="D110" s="202" t="s">
        <v>208</v>
      </c>
      <c r="E110" s="203"/>
      <c r="F110" s="203"/>
      <c r="G110" s="203"/>
      <c r="H110" s="203"/>
      <c r="I110" s="204"/>
      <c r="J110" s="205">
        <f>J524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93"/>
      <c r="C111" s="194"/>
      <c r="D111" s="195" t="s">
        <v>209</v>
      </c>
      <c r="E111" s="196"/>
      <c r="F111" s="196"/>
      <c r="G111" s="196"/>
      <c r="H111" s="196"/>
      <c r="I111" s="197"/>
      <c r="J111" s="198">
        <f>J544</f>
        <v>0</v>
      </c>
      <c r="K111" s="194"/>
      <c r="L111" s="19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00"/>
      <c r="C112" s="201"/>
      <c r="D112" s="202" t="s">
        <v>210</v>
      </c>
      <c r="E112" s="203"/>
      <c r="F112" s="203"/>
      <c r="G112" s="203"/>
      <c r="H112" s="203"/>
      <c r="I112" s="204"/>
      <c r="J112" s="205">
        <f>J545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183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186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109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7" t="str">
        <f>E7</f>
        <v>Otrokovice-zvýšení kapacity parkovacích míst u polikliniky - 1.část</v>
      </c>
      <c r="F122" s="32"/>
      <c r="G122" s="32"/>
      <c r="H122" s="32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97</v>
      </c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 101.1a - Parkoviště a chodníky - 1.část</v>
      </c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Otrokovice - centrální část</v>
      </c>
      <c r="G126" s="40"/>
      <c r="H126" s="40"/>
      <c r="I126" s="147" t="s">
        <v>22</v>
      </c>
      <c r="J126" s="79" t="str">
        <f>IF(J12="","",J12)</f>
        <v>27. 11. 2020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Město Otrokovice</v>
      </c>
      <c r="G128" s="40"/>
      <c r="H128" s="40"/>
      <c r="I128" s="147" t="s">
        <v>30</v>
      </c>
      <c r="J128" s="36" t="str">
        <f>E21</f>
        <v>M.Sedlářová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147" t="s">
        <v>33</v>
      </c>
      <c r="J129" s="36" t="str">
        <f>E24</f>
        <v>Ing.L.Alster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07"/>
      <c r="B131" s="208"/>
      <c r="C131" s="209" t="s">
        <v>110</v>
      </c>
      <c r="D131" s="210" t="s">
        <v>61</v>
      </c>
      <c r="E131" s="210" t="s">
        <v>57</v>
      </c>
      <c r="F131" s="210" t="s">
        <v>58</v>
      </c>
      <c r="G131" s="210" t="s">
        <v>111</v>
      </c>
      <c r="H131" s="210" t="s">
        <v>112</v>
      </c>
      <c r="I131" s="211" t="s">
        <v>113</v>
      </c>
      <c r="J131" s="212" t="s">
        <v>101</v>
      </c>
      <c r="K131" s="213" t="s">
        <v>114</v>
      </c>
      <c r="L131" s="214"/>
      <c r="M131" s="100" t="s">
        <v>1</v>
      </c>
      <c r="N131" s="101" t="s">
        <v>40</v>
      </c>
      <c r="O131" s="101" t="s">
        <v>115</v>
      </c>
      <c r="P131" s="101" t="s">
        <v>116</v>
      </c>
      <c r="Q131" s="101" t="s">
        <v>117</v>
      </c>
      <c r="R131" s="101" t="s">
        <v>118</v>
      </c>
      <c r="S131" s="101" t="s">
        <v>119</v>
      </c>
      <c r="T131" s="102" t="s">
        <v>120</v>
      </c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</row>
    <row r="132" s="2" customFormat="1" ht="22.8" customHeight="1">
      <c r="A132" s="38"/>
      <c r="B132" s="39"/>
      <c r="C132" s="107" t="s">
        <v>121</v>
      </c>
      <c r="D132" s="40"/>
      <c r="E132" s="40"/>
      <c r="F132" s="40"/>
      <c r="G132" s="40"/>
      <c r="H132" s="40"/>
      <c r="I132" s="144"/>
      <c r="J132" s="215">
        <f>BK132</f>
        <v>0</v>
      </c>
      <c r="K132" s="40"/>
      <c r="L132" s="44"/>
      <c r="M132" s="103"/>
      <c r="N132" s="216"/>
      <c r="O132" s="104"/>
      <c r="P132" s="217">
        <f>P133+P523+P544</f>
        <v>0</v>
      </c>
      <c r="Q132" s="104"/>
      <c r="R132" s="217">
        <f>R133+R523+R544</f>
        <v>332.18343771000002</v>
      </c>
      <c r="S132" s="104"/>
      <c r="T132" s="218">
        <f>T133+T523+T544</f>
        <v>304.71175000000005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103</v>
      </c>
      <c r="BK132" s="219">
        <f>BK133+BK523+BK544</f>
        <v>0</v>
      </c>
    </row>
    <row r="133" s="12" customFormat="1" ht="25.92" customHeight="1">
      <c r="A133" s="12"/>
      <c r="B133" s="220"/>
      <c r="C133" s="221"/>
      <c r="D133" s="222" t="s">
        <v>75</v>
      </c>
      <c r="E133" s="223" t="s">
        <v>211</v>
      </c>
      <c r="F133" s="223" t="s">
        <v>212</v>
      </c>
      <c r="G133" s="221"/>
      <c r="H133" s="221"/>
      <c r="I133" s="224"/>
      <c r="J133" s="225">
        <f>BK133</f>
        <v>0</v>
      </c>
      <c r="K133" s="221"/>
      <c r="L133" s="226"/>
      <c r="M133" s="227"/>
      <c r="N133" s="228"/>
      <c r="O133" s="228"/>
      <c r="P133" s="229">
        <f>P134+P184+P240+P247+P268+P271+P275+P368+P394+P483+P520</f>
        <v>0</v>
      </c>
      <c r="Q133" s="228"/>
      <c r="R133" s="229">
        <f>R134+R184+R240+R247+R268+R271+R275+R368+R394+R483+R520</f>
        <v>259.51545771000002</v>
      </c>
      <c r="S133" s="228"/>
      <c r="T133" s="230">
        <f>T134+T184+T240+T247+T268+T271+T275+T368+T394+T483+T520</f>
        <v>304.71175000000005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84</v>
      </c>
      <c r="AT133" s="232" t="s">
        <v>75</v>
      </c>
      <c r="AU133" s="232" t="s">
        <v>76</v>
      </c>
      <c r="AY133" s="231" t="s">
        <v>125</v>
      </c>
      <c r="BK133" s="233">
        <f>BK134+BK184+BK240+BK247+BK268+BK271+BK275+BK368+BK394+BK483+BK520</f>
        <v>0</v>
      </c>
    </row>
    <row r="134" s="12" customFormat="1" ht="22.8" customHeight="1">
      <c r="A134" s="12"/>
      <c r="B134" s="220"/>
      <c r="C134" s="221"/>
      <c r="D134" s="222" t="s">
        <v>75</v>
      </c>
      <c r="E134" s="234" t="s">
        <v>84</v>
      </c>
      <c r="F134" s="234" t="s">
        <v>213</v>
      </c>
      <c r="G134" s="221"/>
      <c r="H134" s="221"/>
      <c r="I134" s="224"/>
      <c r="J134" s="235">
        <f>BK134</f>
        <v>0</v>
      </c>
      <c r="K134" s="221"/>
      <c r="L134" s="226"/>
      <c r="M134" s="227"/>
      <c r="N134" s="228"/>
      <c r="O134" s="228"/>
      <c r="P134" s="229">
        <f>SUM(P135:P183)</f>
        <v>0</v>
      </c>
      <c r="Q134" s="228"/>
      <c r="R134" s="229">
        <f>SUM(R135:R183)</f>
        <v>38.042000000000002</v>
      </c>
      <c r="S134" s="228"/>
      <c r="T134" s="230">
        <f>SUM(T135:T183)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84</v>
      </c>
      <c r="AT134" s="232" t="s">
        <v>75</v>
      </c>
      <c r="AU134" s="232" t="s">
        <v>84</v>
      </c>
      <c r="AY134" s="231" t="s">
        <v>125</v>
      </c>
      <c r="BK134" s="233">
        <f>SUM(BK135:BK183)</f>
        <v>0</v>
      </c>
    </row>
    <row r="135" s="2" customFormat="1" ht="37.8" customHeight="1">
      <c r="A135" s="38"/>
      <c r="B135" s="39"/>
      <c r="C135" s="236" t="s">
        <v>84</v>
      </c>
      <c r="D135" s="236" t="s">
        <v>128</v>
      </c>
      <c r="E135" s="237" t="s">
        <v>214</v>
      </c>
      <c r="F135" s="238" t="s">
        <v>215</v>
      </c>
      <c r="G135" s="239" t="s">
        <v>216</v>
      </c>
      <c r="H135" s="240">
        <v>234.34200000000001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41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149</v>
      </c>
      <c r="AT135" s="248" t="s">
        <v>128</v>
      </c>
      <c r="AU135" s="248" t="s">
        <v>86</v>
      </c>
      <c r="AY135" s="17" t="s">
        <v>125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149</v>
      </c>
      <c r="BM135" s="248" t="s">
        <v>217</v>
      </c>
    </row>
    <row r="136" s="14" customFormat="1">
      <c r="A136" s="14"/>
      <c r="B136" s="261"/>
      <c r="C136" s="262"/>
      <c r="D136" s="252" t="s">
        <v>134</v>
      </c>
      <c r="E136" s="263" t="s">
        <v>1</v>
      </c>
      <c r="F136" s="264" t="s">
        <v>218</v>
      </c>
      <c r="G136" s="262"/>
      <c r="H136" s="265">
        <v>241.06200000000001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134</v>
      </c>
      <c r="AU136" s="271" t="s">
        <v>86</v>
      </c>
      <c r="AV136" s="14" t="s">
        <v>86</v>
      </c>
      <c r="AW136" s="14" t="s">
        <v>32</v>
      </c>
      <c r="AX136" s="14" t="s">
        <v>76</v>
      </c>
      <c r="AY136" s="271" t="s">
        <v>125</v>
      </c>
    </row>
    <row r="137" s="13" customFormat="1">
      <c r="A137" s="13"/>
      <c r="B137" s="250"/>
      <c r="C137" s="251"/>
      <c r="D137" s="252" t="s">
        <v>134</v>
      </c>
      <c r="E137" s="253" t="s">
        <v>1</v>
      </c>
      <c r="F137" s="254" t="s">
        <v>219</v>
      </c>
      <c r="G137" s="251"/>
      <c r="H137" s="253" t="s">
        <v>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134</v>
      </c>
      <c r="AU137" s="260" t="s">
        <v>86</v>
      </c>
      <c r="AV137" s="13" t="s">
        <v>84</v>
      </c>
      <c r="AW137" s="13" t="s">
        <v>32</v>
      </c>
      <c r="AX137" s="13" t="s">
        <v>76</v>
      </c>
      <c r="AY137" s="260" t="s">
        <v>125</v>
      </c>
    </row>
    <row r="138" s="14" customFormat="1">
      <c r="A138" s="14"/>
      <c r="B138" s="261"/>
      <c r="C138" s="262"/>
      <c r="D138" s="252" t="s">
        <v>134</v>
      </c>
      <c r="E138" s="263" t="s">
        <v>1</v>
      </c>
      <c r="F138" s="264" t="s">
        <v>220</v>
      </c>
      <c r="G138" s="262"/>
      <c r="H138" s="265">
        <v>-106.5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134</v>
      </c>
      <c r="AU138" s="271" t="s">
        <v>86</v>
      </c>
      <c r="AV138" s="14" t="s">
        <v>86</v>
      </c>
      <c r="AW138" s="14" t="s">
        <v>32</v>
      </c>
      <c r="AX138" s="14" t="s">
        <v>76</v>
      </c>
      <c r="AY138" s="271" t="s">
        <v>125</v>
      </c>
    </row>
    <row r="139" s="13" customFormat="1">
      <c r="A139" s="13"/>
      <c r="B139" s="250"/>
      <c r="C139" s="251"/>
      <c r="D139" s="252" t="s">
        <v>134</v>
      </c>
      <c r="E139" s="253" t="s">
        <v>1</v>
      </c>
      <c r="F139" s="254" t="s">
        <v>221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134</v>
      </c>
      <c r="AU139" s="260" t="s">
        <v>86</v>
      </c>
      <c r="AV139" s="13" t="s">
        <v>84</v>
      </c>
      <c r="AW139" s="13" t="s">
        <v>32</v>
      </c>
      <c r="AX139" s="13" t="s">
        <v>76</v>
      </c>
      <c r="AY139" s="260" t="s">
        <v>125</v>
      </c>
    </row>
    <row r="140" s="14" customFormat="1">
      <c r="A140" s="14"/>
      <c r="B140" s="261"/>
      <c r="C140" s="262"/>
      <c r="D140" s="252" t="s">
        <v>134</v>
      </c>
      <c r="E140" s="263" t="s">
        <v>1</v>
      </c>
      <c r="F140" s="264" t="s">
        <v>222</v>
      </c>
      <c r="G140" s="262"/>
      <c r="H140" s="265">
        <v>-66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134</v>
      </c>
      <c r="AU140" s="271" t="s">
        <v>86</v>
      </c>
      <c r="AV140" s="14" t="s">
        <v>86</v>
      </c>
      <c r="AW140" s="14" t="s">
        <v>32</v>
      </c>
      <c r="AX140" s="14" t="s">
        <v>76</v>
      </c>
      <c r="AY140" s="271" t="s">
        <v>125</v>
      </c>
    </row>
    <row r="141" s="13" customFormat="1">
      <c r="A141" s="13"/>
      <c r="B141" s="250"/>
      <c r="C141" s="251"/>
      <c r="D141" s="252" t="s">
        <v>134</v>
      </c>
      <c r="E141" s="253" t="s">
        <v>1</v>
      </c>
      <c r="F141" s="254" t="s">
        <v>223</v>
      </c>
      <c r="G141" s="251"/>
      <c r="H141" s="253" t="s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134</v>
      </c>
      <c r="AU141" s="260" t="s">
        <v>86</v>
      </c>
      <c r="AV141" s="13" t="s">
        <v>84</v>
      </c>
      <c r="AW141" s="13" t="s">
        <v>32</v>
      </c>
      <c r="AX141" s="13" t="s">
        <v>76</v>
      </c>
      <c r="AY141" s="260" t="s">
        <v>125</v>
      </c>
    </row>
    <row r="142" s="14" customFormat="1">
      <c r="A142" s="14"/>
      <c r="B142" s="261"/>
      <c r="C142" s="262"/>
      <c r="D142" s="252" t="s">
        <v>134</v>
      </c>
      <c r="E142" s="263" t="s">
        <v>1</v>
      </c>
      <c r="F142" s="264" t="s">
        <v>224</v>
      </c>
      <c r="G142" s="262"/>
      <c r="H142" s="265">
        <v>165.78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134</v>
      </c>
      <c r="AU142" s="271" t="s">
        <v>86</v>
      </c>
      <c r="AV142" s="14" t="s">
        <v>86</v>
      </c>
      <c r="AW142" s="14" t="s">
        <v>32</v>
      </c>
      <c r="AX142" s="14" t="s">
        <v>76</v>
      </c>
      <c r="AY142" s="271" t="s">
        <v>125</v>
      </c>
    </row>
    <row r="143" s="15" customFormat="1">
      <c r="A143" s="15"/>
      <c r="B143" s="275"/>
      <c r="C143" s="276"/>
      <c r="D143" s="252" t="s">
        <v>134</v>
      </c>
      <c r="E143" s="277" t="s">
        <v>1</v>
      </c>
      <c r="F143" s="278" t="s">
        <v>225</v>
      </c>
      <c r="G143" s="276"/>
      <c r="H143" s="279">
        <v>234.34200000000001</v>
      </c>
      <c r="I143" s="280"/>
      <c r="J143" s="276"/>
      <c r="K143" s="276"/>
      <c r="L143" s="281"/>
      <c r="M143" s="282"/>
      <c r="N143" s="283"/>
      <c r="O143" s="283"/>
      <c r="P143" s="283"/>
      <c r="Q143" s="283"/>
      <c r="R143" s="283"/>
      <c r="S143" s="283"/>
      <c r="T143" s="28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5" t="s">
        <v>134</v>
      </c>
      <c r="AU143" s="285" t="s">
        <v>86</v>
      </c>
      <c r="AV143" s="15" t="s">
        <v>149</v>
      </c>
      <c r="AW143" s="15" t="s">
        <v>32</v>
      </c>
      <c r="AX143" s="15" t="s">
        <v>84</v>
      </c>
      <c r="AY143" s="285" t="s">
        <v>125</v>
      </c>
    </row>
    <row r="144" s="2" customFormat="1" ht="37.8" customHeight="1">
      <c r="A144" s="38"/>
      <c r="B144" s="39"/>
      <c r="C144" s="236" t="s">
        <v>86</v>
      </c>
      <c r="D144" s="236" t="s">
        <v>128</v>
      </c>
      <c r="E144" s="237" t="s">
        <v>226</v>
      </c>
      <c r="F144" s="238" t="s">
        <v>227</v>
      </c>
      <c r="G144" s="239" t="s">
        <v>216</v>
      </c>
      <c r="H144" s="240">
        <v>27.835000000000001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149</v>
      </c>
      <c r="AT144" s="248" t="s">
        <v>128</v>
      </c>
      <c r="AU144" s="248" t="s">
        <v>86</v>
      </c>
      <c r="AY144" s="17" t="s">
        <v>125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149</v>
      </c>
      <c r="BM144" s="248" t="s">
        <v>228</v>
      </c>
    </row>
    <row r="145" s="13" customFormat="1">
      <c r="A145" s="13"/>
      <c r="B145" s="250"/>
      <c r="C145" s="251"/>
      <c r="D145" s="252" t="s">
        <v>134</v>
      </c>
      <c r="E145" s="253" t="s">
        <v>1</v>
      </c>
      <c r="F145" s="254" t="s">
        <v>229</v>
      </c>
      <c r="G145" s="251"/>
      <c r="H145" s="253" t="s">
        <v>1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134</v>
      </c>
      <c r="AU145" s="260" t="s">
        <v>86</v>
      </c>
      <c r="AV145" s="13" t="s">
        <v>84</v>
      </c>
      <c r="AW145" s="13" t="s">
        <v>32</v>
      </c>
      <c r="AX145" s="13" t="s">
        <v>76</v>
      </c>
      <c r="AY145" s="260" t="s">
        <v>125</v>
      </c>
    </row>
    <row r="146" s="14" customFormat="1">
      <c r="A146" s="14"/>
      <c r="B146" s="261"/>
      <c r="C146" s="262"/>
      <c r="D146" s="252" t="s">
        <v>134</v>
      </c>
      <c r="E146" s="263" t="s">
        <v>1</v>
      </c>
      <c r="F146" s="264" t="s">
        <v>230</v>
      </c>
      <c r="G146" s="262"/>
      <c r="H146" s="265">
        <v>8.7149999999999999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134</v>
      </c>
      <c r="AU146" s="271" t="s">
        <v>86</v>
      </c>
      <c r="AV146" s="14" t="s">
        <v>86</v>
      </c>
      <c r="AW146" s="14" t="s">
        <v>32</v>
      </c>
      <c r="AX146" s="14" t="s">
        <v>76</v>
      </c>
      <c r="AY146" s="271" t="s">
        <v>125</v>
      </c>
    </row>
    <row r="147" s="13" customFormat="1">
      <c r="A147" s="13"/>
      <c r="B147" s="250"/>
      <c r="C147" s="251"/>
      <c r="D147" s="252" t="s">
        <v>134</v>
      </c>
      <c r="E147" s="253" t="s">
        <v>1</v>
      </c>
      <c r="F147" s="254" t="s">
        <v>231</v>
      </c>
      <c r="G147" s="251"/>
      <c r="H147" s="253" t="s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134</v>
      </c>
      <c r="AU147" s="260" t="s">
        <v>86</v>
      </c>
      <c r="AV147" s="13" t="s">
        <v>84</v>
      </c>
      <c r="AW147" s="13" t="s">
        <v>32</v>
      </c>
      <c r="AX147" s="13" t="s">
        <v>76</v>
      </c>
      <c r="AY147" s="260" t="s">
        <v>125</v>
      </c>
    </row>
    <row r="148" s="14" customFormat="1">
      <c r="A148" s="14"/>
      <c r="B148" s="261"/>
      <c r="C148" s="262"/>
      <c r="D148" s="252" t="s">
        <v>134</v>
      </c>
      <c r="E148" s="263" t="s">
        <v>1</v>
      </c>
      <c r="F148" s="264" t="s">
        <v>232</v>
      </c>
      <c r="G148" s="262"/>
      <c r="H148" s="265">
        <v>10.800000000000001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134</v>
      </c>
      <c r="AU148" s="271" t="s">
        <v>86</v>
      </c>
      <c r="AV148" s="14" t="s">
        <v>86</v>
      </c>
      <c r="AW148" s="14" t="s">
        <v>32</v>
      </c>
      <c r="AX148" s="14" t="s">
        <v>76</v>
      </c>
      <c r="AY148" s="271" t="s">
        <v>125</v>
      </c>
    </row>
    <row r="149" s="13" customFormat="1">
      <c r="A149" s="13"/>
      <c r="B149" s="250"/>
      <c r="C149" s="251"/>
      <c r="D149" s="252" t="s">
        <v>134</v>
      </c>
      <c r="E149" s="253" t="s">
        <v>1</v>
      </c>
      <c r="F149" s="254" t="s">
        <v>233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134</v>
      </c>
      <c r="AU149" s="260" t="s">
        <v>86</v>
      </c>
      <c r="AV149" s="13" t="s">
        <v>84</v>
      </c>
      <c r="AW149" s="13" t="s">
        <v>32</v>
      </c>
      <c r="AX149" s="13" t="s">
        <v>76</v>
      </c>
      <c r="AY149" s="260" t="s">
        <v>125</v>
      </c>
    </row>
    <row r="150" s="14" customFormat="1">
      <c r="A150" s="14"/>
      <c r="B150" s="261"/>
      <c r="C150" s="262"/>
      <c r="D150" s="252" t="s">
        <v>134</v>
      </c>
      <c r="E150" s="263" t="s">
        <v>1</v>
      </c>
      <c r="F150" s="264" t="s">
        <v>234</v>
      </c>
      <c r="G150" s="262"/>
      <c r="H150" s="265">
        <v>8.3200000000000003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134</v>
      </c>
      <c r="AU150" s="271" t="s">
        <v>86</v>
      </c>
      <c r="AV150" s="14" t="s">
        <v>86</v>
      </c>
      <c r="AW150" s="14" t="s">
        <v>32</v>
      </c>
      <c r="AX150" s="14" t="s">
        <v>76</v>
      </c>
      <c r="AY150" s="271" t="s">
        <v>125</v>
      </c>
    </row>
    <row r="151" s="15" customFormat="1">
      <c r="A151" s="15"/>
      <c r="B151" s="275"/>
      <c r="C151" s="276"/>
      <c r="D151" s="252" t="s">
        <v>134</v>
      </c>
      <c r="E151" s="277" t="s">
        <v>1</v>
      </c>
      <c r="F151" s="278" t="s">
        <v>225</v>
      </c>
      <c r="G151" s="276"/>
      <c r="H151" s="279">
        <v>27.835000000000001</v>
      </c>
      <c r="I151" s="280"/>
      <c r="J151" s="276"/>
      <c r="K151" s="276"/>
      <c r="L151" s="281"/>
      <c r="M151" s="282"/>
      <c r="N151" s="283"/>
      <c r="O151" s="283"/>
      <c r="P151" s="283"/>
      <c r="Q151" s="283"/>
      <c r="R151" s="283"/>
      <c r="S151" s="283"/>
      <c r="T151" s="28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5" t="s">
        <v>134</v>
      </c>
      <c r="AU151" s="285" t="s">
        <v>86</v>
      </c>
      <c r="AV151" s="15" t="s">
        <v>149</v>
      </c>
      <c r="AW151" s="15" t="s">
        <v>32</v>
      </c>
      <c r="AX151" s="15" t="s">
        <v>84</v>
      </c>
      <c r="AY151" s="285" t="s">
        <v>125</v>
      </c>
    </row>
    <row r="152" s="2" customFormat="1" ht="24.15" customHeight="1">
      <c r="A152" s="38"/>
      <c r="B152" s="39"/>
      <c r="C152" s="236" t="s">
        <v>141</v>
      </c>
      <c r="D152" s="236" t="s">
        <v>128</v>
      </c>
      <c r="E152" s="237" t="s">
        <v>235</v>
      </c>
      <c r="F152" s="238" t="s">
        <v>236</v>
      </c>
      <c r="G152" s="239" t="s">
        <v>216</v>
      </c>
      <c r="H152" s="240">
        <v>5.5199999999999996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149</v>
      </c>
      <c r="AT152" s="248" t="s">
        <v>128</v>
      </c>
      <c r="AU152" s="248" t="s">
        <v>86</v>
      </c>
      <c r="AY152" s="17" t="s">
        <v>125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149</v>
      </c>
      <c r="BM152" s="248" t="s">
        <v>237</v>
      </c>
    </row>
    <row r="153" s="13" customFormat="1">
      <c r="A153" s="13"/>
      <c r="B153" s="250"/>
      <c r="C153" s="251"/>
      <c r="D153" s="252" t="s">
        <v>134</v>
      </c>
      <c r="E153" s="253" t="s">
        <v>1</v>
      </c>
      <c r="F153" s="254" t="s">
        <v>238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134</v>
      </c>
      <c r="AU153" s="260" t="s">
        <v>86</v>
      </c>
      <c r="AV153" s="13" t="s">
        <v>84</v>
      </c>
      <c r="AW153" s="13" t="s">
        <v>32</v>
      </c>
      <c r="AX153" s="13" t="s">
        <v>76</v>
      </c>
      <c r="AY153" s="260" t="s">
        <v>125</v>
      </c>
    </row>
    <row r="154" s="14" customFormat="1">
      <c r="A154" s="14"/>
      <c r="B154" s="261"/>
      <c r="C154" s="262"/>
      <c r="D154" s="252" t="s">
        <v>134</v>
      </c>
      <c r="E154" s="263" t="s">
        <v>1</v>
      </c>
      <c r="F154" s="264" t="s">
        <v>239</v>
      </c>
      <c r="G154" s="262"/>
      <c r="H154" s="265">
        <v>1.2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134</v>
      </c>
      <c r="AU154" s="271" t="s">
        <v>86</v>
      </c>
      <c r="AV154" s="14" t="s">
        <v>86</v>
      </c>
      <c r="AW154" s="14" t="s">
        <v>32</v>
      </c>
      <c r="AX154" s="14" t="s">
        <v>76</v>
      </c>
      <c r="AY154" s="271" t="s">
        <v>125</v>
      </c>
    </row>
    <row r="155" s="13" customFormat="1">
      <c r="A155" s="13"/>
      <c r="B155" s="250"/>
      <c r="C155" s="251"/>
      <c r="D155" s="252" t="s">
        <v>134</v>
      </c>
      <c r="E155" s="253" t="s">
        <v>1</v>
      </c>
      <c r="F155" s="254" t="s">
        <v>240</v>
      </c>
      <c r="G155" s="251"/>
      <c r="H155" s="253" t="s">
        <v>1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134</v>
      </c>
      <c r="AU155" s="260" t="s">
        <v>86</v>
      </c>
      <c r="AV155" s="13" t="s">
        <v>84</v>
      </c>
      <c r="AW155" s="13" t="s">
        <v>32</v>
      </c>
      <c r="AX155" s="13" t="s">
        <v>76</v>
      </c>
      <c r="AY155" s="260" t="s">
        <v>125</v>
      </c>
    </row>
    <row r="156" s="14" customFormat="1">
      <c r="A156" s="14"/>
      <c r="B156" s="261"/>
      <c r="C156" s="262"/>
      <c r="D156" s="252" t="s">
        <v>134</v>
      </c>
      <c r="E156" s="263" t="s">
        <v>1</v>
      </c>
      <c r="F156" s="264" t="s">
        <v>241</v>
      </c>
      <c r="G156" s="262"/>
      <c r="H156" s="265">
        <v>4.3200000000000003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134</v>
      </c>
      <c r="AU156" s="271" t="s">
        <v>86</v>
      </c>
      <c r="AV156" s="14" t="s">
        <v>86</v>
      </c>
      <c r="AW156" s="14" t="s">
        <v>32</v>
      </c>
      <c r="AX156" s="14" t="s">
        <v>76</v>
      </c>
      <c r="AY156" s="271" t="s">
        <v>125</v>
      </c>
    </row>
    <row r="157" s="15" customFormat="1">
      <c r="A157" s="15"/>
      <c r="B157" s="275"/>
      <c r="C157" s="276"/>
      <c r="D157" s="252" t="s">
        <v>134</v>
      </c>
      <c r="E157" s="277" t="s">
        <v>1</v>
      </c>
      <c r="F157" s="278" t="s">
        <v>225</v>
      </c>
      <c r="G157" s="276"/>
      <c r="H157" s="279">
        <v>5.5200000000000005</v>
      </c>
      <c r="I157" s="280"/>
      <c r="J157" s="276"/>
      <c r="K157" s="276"/>
      <c r="L157" s="281"/>
      <c r="M157" s="282"/>
      <c r="N157" s="283"/>
      <c r="O157" s="283"/>
      <c r="P157" s="283"/>
      <c r="Q157" s="283"/>
      <c r="R157" s="283"/>
      <c r="S157" s="283"/>
      <c r="T157" s="28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5" t="s">
        <v>134</v>
      </c>
      <c r="AU157" s="285" t="s">
        <v>86</v>
      </c>
      <c r="AV157" s="15" t="s">
        <v>149</v>
      </c>
      <c r="AW157" s="15" t="s">
        <v>32</v>
      </c>
      <c r="AX157" s="15" t="s">
        <v>84</v>
      </c>
      <c r="AY157" s="285" t="s">
        <v>125</v>
      </c>
    </row>
    <row r="158" s="2" customFormat="1" ht="62.7" customHeight="1">
      <c r="A158" s="38"/>
      <c r="B158" s="39"/>
      <c r="C158" s="236" t="s">
        <v>149</v>
      </c>
      <c r="D158" s="236" t="s">
        <v>128</v>
      </c>
      <c r="E158" s="237" t="s">
        <v>242</v>
      </c>
      <c r="F158" s="238" t="s">
        <v>243</v>
      </c>
      <c r="G158" s="239" t="s">
        <v>216</v>
      </c>
      <c r="H158" s="240">
        <v>267.697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149</v>
      </c>
      <c r="AT158" s="248" t="s">
        <v>128</v>
      </c>
      <c r="AU158" s="248" t="s">
        <v>86</v>
      </c>
      <c r="AY158" s="17" t="s">
        <v>125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149</v>
      </c>
      <c r="BM158" s="248" t="s">
        <v>244</v>
      </c>
    </row>
    <row r="159" s="14" customFormat="1">
      <c r="A159" s="14"/>
      <c r="B159" s="261"/>
      <c r="C159" s="262"/>
      <c r="D159" s="252" t="s">
        <v>134</v>
      </c>
      <c r="E159" s="263" t="s">
        <v>1</v>
      </c>
      <c r="F159" s="264" t="s">
        <v>245</v>
      </c>
      <c r="G159" s="262"/>
      <c r="H159" s="265">
        <v>267.697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134</v>
      </c>
      <c r="AU159" s="271" t="s">
        <v>86</v>
      </c>
      <c r="AV159" s="14" t="s">
        <v>86</v>
      </c>
      <c r="AW159" s="14" t="s">
        <v>32</v>
      </c>
      <c r="AX159" s="14" t="s">
        <v>84</v>
      </c>
      <c r="AY159" s="271" t="s">
        <v>125</v>
      </c>
    </row>
    <row r="160" s="2" customFormat="1" ht="37.8" customHeight="1">
      <c r="A160" s="38"/>
      <c r="B160" s="39"/>
      <c r="C160" s="236" t="s">
        <v>124</v>
      </c>
      <c r="D160" s="236" t="s">
        <v>128</v>
      </c>
      <c r="E160" s="237" t="s">
        <v>246</v>
      </c>
      <c r="F160" s="238" t="s">
        <v>247</v>
      </c>
      <c r="G160" s="239" t="s">
        <v>216</v>
      </c>
      <c r="H160" s="240">
        <v>267.697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149</v>
      </c>
      <c r="AT160" s="248" t="s">
        <v>128</v>
      </c>
      <c r="AU160" s="248" t="s">
        <v>86</v>
      </c>
      <c r="AY160" s="17" t="s">
        <v>125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149</v>
      </c>
      <c r="BM160" s="248" t="s">
        <v>248</v>
      </c>
    </row>
    <row r="161" s="14" customFormat="1">
      <c r="A161" s="14"/>
      <c r="B161" s="261"/>
      <c r="C161" s="262"/>
      <c r="D161" s="252" t="s">
        <v>134</v>
      </c>
      <c r="E161" s="263" t="s">
        <v>1</v>
      </c>
      <c r="F161" s="264" t="s">
        <v>249</v>
      </c>
      <c r="G161" s="262"/>
      <c r="H161" s="265">
        <v>267.697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134</v>
      </c>
      <c r="AU161" s="271" t="s">
        <v>86</v>
      </c>
      <c r="AV161" s="14" t="s">
        <v>86</v>
      </c>
      <c r="AW161" s="14" t="s">
        <v>32</v>
      </c>
      <c r="AX161" s="14" t="s">
        <v>84</v>
      </c>
      <c r="AY161" s="271" t="s">
        <v>125</v>
      </c>
    </row>
    <row r="162" s="2" customFormat="1" ht="37.8" customHeight="1">
      <c r="A162" s="38"/>
      <c r="B162" s="39"/>
      <c r="C162" s="236" t="s">
        <v>161</v>
      </c>
      <c r="D162" s="236" t="s">
        <v>128</v>
      </c>
      <c r="E162" s="237" t="s">
        <v>250</v>
      </c>
      <c r="F162" s="238" t="s">
        <v>251</v>
      </c>
      <c r="G162" s="239" t="s">
        <v>252</v>
      </c>
      <c r="H162" s="240">
        <v>455.08499999999998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41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149</v>
      </c>
      <c r="AT162" s="248" t="s">
        <v>128</v>
      </c>
      <c r="AU162" s="248" t="s">
        <v>86</v>
      </c>
      <c r="AY162" s="17" t="s">
        <v>125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149</v>
      </c>
      <c r="BM162" s="248" t="s">
        <v>253</v>
      </c>
    </row>
    <row r="163" s="13" customFormat="1">
      <c r="A163" s="13"/>
      <c r="B163" s="250"/>
      <c r="C163" s="251"/>
      <c r="D163" s="252" t="s">
        <v>134</v>
      </c>
      <c r="E163" s="253" t="s">
        <v>1</v>
      </c>
      <c r="F163" s="254" t="s">
        <v>254</v>
      </c>
      <c r="G163" s="251"/>
      <c r="H163" s="253" t="s">
        <v>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134</v>
      </c>
      <c r="AU163" s="260" t="s">
        <v>86</v>
      </c>
      <c r="AV163" s="13" t="s">
        <v>84</v>
      </c>
      <c r="AW163" s="13" t="s">
        <v>32</v>
      </c>
      <c r="AX163" s="13" t="s">
        <v>76</v>
      </c>
      <c r="AY163" s="260" t="s">
        <v>125</v>
      </c>
    </row>
    <row r="164" s="14" customFormat="1">
      <c r="A164" s="14"/>
      <c r="B164" s="261"/>
      <c r="C164" s="262"/>
      <c r="D164" s="252" t="s">
        <v>134</v>
      </c>
      <c r="E164" s="263" t="s">
        <v>1</v>
      </c>
      <c r="F164" s="264" t="s">
        <v>255</v>
      </c>
      <c r="G164" s="262"/>
      <c r="H164" s="265">
        <v>455.08499999999998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134</v>
      </c>
      <c r="AU164" s="271" t="s">
        <v>86</v>
      </c>
      <c r="AV164" s="14" t="s">
        <v>86</v>
      </c>
      <c r="AW164" s="14" t="s">
        <v>32</v>
      </c>
      <c r="AX164" s="14" t="s">
        <v>84</v>
      </c>
      <c r="AY164" s="271" t="s">
        <v>125</v>
      </c>
    </row>
    <row r="165" s="2" customFormat="1" ht="37.8" customHeight="1">
      <c r="A165" s="38"/>
      <c r="B165" s="39"/>
      <c r="C165" s="236" t="s">
        <v>168</v>
      </c>
      <c r="D165" s="236" t="s">
        <v>128</v>
      </c>
      <c r="E165" s="237" t="s">
        <v>256</v>
      </c>
      <c r="F165" s="238" t="s">
        <v>257</v>
      </c>
      <c r="G165" s="239" t="s">
        <v>216</v>
      </c>
      <c r="H165" s="240">
        <v>15.048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41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149</v>
      </c>
      <c r="AT165" s="248" t="s">
        <v>128</v>
      </c>
      <c r="AU165" s="248" t="s">
        <v>86</v>
      </c>
      <c r="AY165" s="17" t="s">
        <v>125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84</v>
      </c>
      <c r="BK165" s="249">
        <f>ROUND(I165*H165,2)</f>
        <v>0</v>
      </c>
      <c r="BL165" s="17" t="s">
        <v>149</v>
      </c>
      <c r="BM165" s="248" t="s">
        <v>258</v>
      </c>
    </row>
    <row r="166" s="13" customFormat="1">
      <c r="A166" s="13"/>
      <c r="B166" s="250"/>
      <c r="C166" s="251"/>
      <c r="D166" s="252" t="s">
        <v>134</v>
      </c>
      <c r="E166" s="253" t="s">
        <v>1</v>
      </c>
      <c r="F166" s="254" t="s">
        <v>240</v>
      </c>
      <c r="G166" s="251"/>
      <c r="H166" s="253" t="s">
        <v>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134</v>
      </c>
      <c r="AU166" s="260" t="s">
        <v>86</v>
      </c>
      <c r="AV166" s="13" t="s">
        <v>84</v>
      </c>
      <c r="AW166" s="13" t="s">
        <v>32</v>
      </c>
      <c r="AX166" s="13" t="s">
        <v>76</v>
      </c>
      <c r="AY166" s="260" t="s">
        <v>125</v>
      </c>
    </row>
    <row r="167" s="14" customFormat="1">
      <c r="A167" s="14"/>
      <c r="B167" s="261"/>
      <c r="C167" s="262"/>
      <c r="D167" s="252" t="s">
        <v>134</v>
      </c>
      <c r="E167" s="263" t="s">
        <v>1</v>
      </c>
      <c r="F167" s="264" t="s">
        <v>259</v>
      </c>
      <c r="G167" s="262"/>
      <c r="H167" s="265">
        <v>2.1600000000000001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134</v>
      </c>
      <c r="AU167" s="271" t="s">
        <v>86</v>
      </c>
      <c r="AV167" s="14" t="s">
        <v>86</v>
      </c>
      <c r="AW167" s="14" t="s">
        <v>32</v>
      </c>
      <c r="AX167" s="14" t="s">
        <v>76</v>
      </c>
      <c r="AY167" s="271" t="s">
        <v>125</v>
      </c>
    </row>
    <row r="168" s="13" customFormat="1">
      <c r="A168" s="13"/>
      <c r="B168" s="250"/>
      <c r="C168" s="251"/>
      <c r="D168" s="252" t="s">
        <v>134</v>
      </c>
      <c r="E168" s="253" t="s">
        <v>1</v>
      </c>
      <c r="F168" s="254" t="s">
        <v>260</v>
      </c>
      <c r="G168" s="251"/>
      <c r="H168" s="253" t="s">
        <v>1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134</v>
      </c>
      <c r="AU168" s="260" t="s">
        <v>86</v>
      </c>
      <c r="AV168" s="13" t="s">
        <v>84</v>
      </c>
      <c r="AW168" s="13" t="s">
        <v>32</v>
      </c>
      <c r="AX168" s="13" t="s">
        <v>76</v>
      </c>
      <c r="AY168" s="260" t="s">
        <v>125</v>
      </c>
    </row>
    <row r="169" s="14" customFormat="1">
      <c r="A169" s="14"/>
      <c r="B169" s="261"/>
      <c r="C169" s="262"/>
      <c r="D169" s="252" t="s">
        <v>134</v>
      </c>
      <c r="E169" s="263" t="s">
        <v>1</v>
      </c>
      <c r="F169" s="264" t="s">
        <v>261</v>
      </c>
      <c r="G169" s="262"/>
      <c r="H169" s="265">
        <v>5.4000000000000004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1" t="s">
        <v>134</v>
      </c>
      <c r="AU169" s="271" t="s">
        <v>86</v>
      </c>
      <c r="AV169" s="14" t="s">
        <v>86</v>
      </c>
      <c r="AW169" s="14" t="s">
        <v>32</v>
      </c>
      <c r="AX169" s="14" t="s">
        <v>76</v>
      </c>
      <c r="AY169" s="271" t="s">
        <v>125</v>
      </c>
    </row>
    <row r="170" s="13" customFormat="1">
      <c r="A170" s="13"/>
      <c r="B170" s="250"/>
      <c r="C170" s="251"/>
      <c r="D170" s="252" t="s">
        <v>134</v>
      </c>
      <c r="E170" s="253" t="s">
        <v>1</v>
      </c>
      <c r="F170" s="254" t="s">
        <v>233</v>
      </c>
      <c r="G170" s="251"/>
      <c r="H170" s="253" t="s">
        <v>1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134</v>
      </c>
      <c r="AU170" s="260" t="s">
        <v>86</v>
      </c>
      <c r="AV170" s="13" t="s">
        <v>84</v>
      </c>
      <c r="AW170" s="13" t="s">
        <v>32</v>
      </c>
      <c r="AX170" s="13" t="s">
        <v>76</v>
      </c>
      <c r="AY170" s="260" t="s">
        <v>125</v>
      </c>
    </row>
    <row r="171" s="14" customFormat="1">
      <c r="A171" s="14"/>
      <c r="B171" s="261"/>
      <c r="C171" s="262"/>
      <c r="D171" s="252" t="s">
        <v>134</v>
      </c>
      <c r="E171" s="263" t="s">
        <v>1</v>
      </c>
      <c r="F171" s="264" t="s">
        <v>262</v>
      </c>
      <c r="G171" s="262"/>
      <c r="H171" s="265">
        <v>7.4880000000000004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134</v>
      </c>
      <c r="AU171" s="271" t="s">
        <v>86</v>
      </c>
      <c r="AV171" s="14" t="s">
        <v>86</v>
      </c>
      <c r="AW171" s="14" t="s">
        <v>32</v>
      </c>
      <c r="AX171" s="14" t="s">
        <v>76</v>
      </c>
      <c r="AY171" s="271" t="s">
        <v>125</v>
      </c>
    </row>
    <row r="172" s="15" customFormat="1">
      <c r="A172" s="15"/>
      <c r="B172" s="275"/>
      <c r="C172" s="276"/>
      <c r="D172" s="252" t="s">
        <v>134</v>
      </c>
      <c r="E172" s="277" t="s">
        <v>1</v>
      </c>
      <c r="F172" s="278" t="s">
        <v>225</v>
      </c>
      <c r="G172" s="276"/>
      <c r="H172" s="279">
        <v>15.048000000000002</v>
      </c>
      <c r="I172" s="280"/>
      <c r="J172" s="276"/>
      <c r="K172" s="276"/>
      <c r="L172" s="281"/>
      <c r="M172" s="282"/>
      <c r="N172" s="283"/>
      <c r="O172" s="283"/>
      <c r="P172" s="283"/>
      <c r="Q172" s="283"/>
      <c r="R172" s="283"/>
      <c r="S172" s="283"/>
      <c r="T172" s="28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5" t="s">
        <v>134</v>
      </c>
      <c r="AU172" s="285" t="s">
        <v>86</v>
      </c>
      <c r="AV172" s="15" t="s">
        <v>149</v>
      </c>
      <c r="AW172" s="15" t="s">
        <v>32</v>
      </c>
      <c r="AX172" s="15" t="s">
        <v>84</v>
      </c>
      <c r="AY172" s="285" t="s">
        <v>125</v>
      </c>
    </row>
    <row r="173" s="2" customFormat="1" ht="14.4" customHeight="1">
      <c r="A173" s="38"/>
      <c r="B173" s="39"/>
      <c r="C173" s="286" t="s">
        <v>174</v>
      </c>
      <c r="D173" s="286" t="s">
        <v>263</v>
      </c>
      <c r="E173" s="287" t="s">
        <v>264</v>
      </c>
      <c r="F173" s="288" t="s">
        <v>265</v>
      </c>
      <c r="G173" s="289" t="s">
        <v>252</v>
      </c>
      <c r="H173" s="290">
        <v>30.698</v>
      </c>
      <c r="I173" s="291"/>
      <c r="J173" s="292">
        <f>ROUND(I173*H173,2)</f>
        <v>0</v>
      </c>
      <c r="K173" s="293"/>
      <c r="L173" s="294"/>
      <c r="M173" s="295" t="s">
        <v>1</v>
      </c>
      <c r="N173" s="296" t="s">
        <v>41</v>
      </c>
      <c r="O173" s="91"/>
      <c r="P173" s="246">
        <f>O173*H173</f>
        <v>0</v>
      </c>
      <c r="Q173" s="246">
        <v>1</v>
      </c>
      <c r="R173" s="246">
        <f>Q173*H173</f>
        <v>30.698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174</v>
      </c>
      <c r="AT173" s="248" t="s">
        <v>263</v>
      </c>
      <c r="AU173" s="248" t="s">
        <v>86</v>
      </c>
      <c r="AY173" s="17" t="s">
        <v>125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149</v>
      </c>
      <c r="BM173" s="248" t="s">
        <v>266</v>
      </c>
    </row>
    <row r="174" s="14" customFormat="1">
      <c r="A174" s="14"/>
      <c r="B174" s="261"/>
      <c r="C174" s="262"/>
      <c r="D174" s="252" t="s">
        <v>134</v>
      </c>
      <c r="E174" s="263" t="s">
        <v>1</v>
      </c>
      <c r="F174" s="264" t="s">
        <v>267</v>
      </c>
      <c r="G174" s="262"/>
      <c r="H174" s="265">
        <v>25.582000000000001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134</v>
      </c>
      <c r="AU174" s="271" t="s">
        <v>86</v>
      </c>
      <c r="AV174" s="14" t="s">
        <v>86</v>
      </c>
      <c r="AW174" s="14" t="s">
        <v>32</v>
      </c>
      <c r="AX174" s="14" t="s">
        <v>84</v>
      </c>
      <c r="AY174" s="271" t="s">
        <v>125</v>
      </c>
    </row>
    <row r="175" s="14" customFormat="1">
      <c r="A175" s="14"/>
      <c r="B175" s="261"/>
      <c r="C175" s="262"/>
      <c r="D175" s="252" t="s">
        <v>134</v>
      </c>
      <c r="E175" s="262"/>
      <c r="F175" s="264" t="s">
        <v>268</v>
      </c>
      <c r="G175" s="262"/>
      <c r="H175" s="265">
        <v>30.698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134</v>
      </c>
      <c r="AU175" s="271" t="s">
        <v>86</v>
      </c>
      <c r="AV175" s="14" t="s">
        <v>86</v>
      </c>
      <c r="AW175" s="14" t="s">
        <v>4</v>
      </c>
      <c r="AX175" s="14" t="s">
        <v>84</v>
      </c>
      <c r="AY175" s="271" t="s">
        <v>125</v>
      </c>
    </row>
    <row r="176" s="2" customFormat="1" ht="62.7" customHeight="1">
      <c r="A176" s="38"/>
      <c r="B176" s="39"/>
      <c r="C176" s="236" t="s">
        <v>183</v>
      </c>
      <c r="D176" s="236" t="s">
        <v>128</v>
      </c>
      <c r="E176" s="237" t="s">
        <v>269</v>
      </c>
      <c r="F176" s="238" t="s">
        <v>270</v>
      </c>
      <c r="G176" s="239" t="s">
        <v>216</v>
      </c>
      <c r="H176" s="240">
        <v>3.6000000000000001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41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149</v>
      </c>
      <c r="AT176" s="248" t="s">
        <v>128</v>
      </c>
      <c r="AU176" s="248" t="s">
        <v>86</v>
      </c>
      <c r="AY176" s="17" t="s">
        <v>125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84</v>
      </c>
      <c r="BK176" s="249">
        <f>ROUND(I176*H176,2)</f>
        <v>0</v>
      </c>
      <c r="BL176" s="17" t="s">
        <v>149</v>
      </c>
      <c r="BM176" s="248" t="s">
        <v>271</v>
      </c>
    </row>
    <row r="177" s="13" customFormat="1">
      <c r="A177" s="13"/>
      <c r="B177" s="250"/>
      <c r="C177" s="251"/>
      <c r="D177" s="252" t="s">
        <v>134</v>
      </c>
      <c r="E177" s="253" t="s">
        <v>1</v>
      </c>
      <c r="F177" s="254" t="s">
        <v>272</v>
      </c>
      <c r="G177" s="251"/>
      <c r="H177" s="253" t="s">
        <v>1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134</v>
      </c>
      <c r="AU177" s="260" t="s">
        <v>86</v>
      </c>
      <c r="AV177" s="13" t="s">
        <v>84</v>
      </c>
      <c r="AW177" s="13" t="s">
        <v>32</v>
      </c>
      <c r="AX177" s="13" t="s">
        <v>76</v>
      </c>
      <c r="AY177" s="260" t="s">
        <v>125</v>
      </c>
    </row>
    <row r="178" s="14" customFormat="1">
      <c r="A178" s="14"/>
      <c r="B178" s="261"/>
      <c r="C178" s="262"/>
      <c r="D178" s="252" t="s">
        <v>134</v>
      </c>
      <c r="E178" s="263" t="s">
        <v>1</v>
      </c>
      <c r="F178" s="264" t="s">
        <v>273</v>
      </c>
      <c r="G178" s="262"/>
      <c r="H178" s="265">
        <v>3.6000000000000001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1" t="s">
        <v>134</v>
      </c>
      <c r="AU178" s="271" t="s">
        <v>86</v>
      </c>
      <c r="AV178" s="14" t="s">
        <v>86</v>
      </c>
      <c r="AW178" s="14" t="s">
        <v>32</v>
      </c>
      <c r="AX178" s="14" t="s">
        <v>84</v>
      </c>
      <c r="AY178" s="271" t="s">
        <v>125</v>
      </c>
    </row>
    <row r="179" s="2" customFormat="1" ht="14.4" customHeight="1">
      <c r="A179" s="38"/>
      <c r="B179" s="39"/>
      <c r="C179" s="286" t="s">
        <v>180</v>
      </c>
      <c r="D179" s="286" t="s">
        <v>263</v>
      </c>
      <c r="E179" s="287" t="s">
        <v>274</v>
      </c>
      <c r="F179" s="288" t="s">
        <v>275</v>
      </c>
      <c r="G179" s="289" t="s">
        <v>252</v>
      </c>
      <c r="H179" s="290">
        <v>7.3440000000000003</v>
      </c>
      <c r="I179" s="291"/>
      <c r="J179" s="292">
        <f>ROUND(I179*H179,2)</f>
        <v>0</v>
      </c>
      <c r="K179" s="293"/>
      <c r="L179" s="294"/>
      <c r="M179" s="295" t="s">
        <v>1</v>
      </c>
      <c r="N179" s="296" t="s">
        <v>41</v>
      </c>
      <c r="O179" s="91"/>
      <c r="P179" s="246">
        <f>O179*H179</f>
        <v>0</v>
      </c>
      <c r="Q179" s="246">
        <v>1</v>
      </c>
      <c r="R179" s="246">
        <f>Q179*H179</f>
        <v>7.3440000000000003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174</v>
      </c>
      <c r="AT179" s="248" t="s">
        <v>263</v>
      </c>
      <c r="AU179" s="248" t="s">
        <v>86</v>
      </c>
      <c r="AY179" s="17" t="s">
        <v>125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149</v>
      </c>
      <c r="BM179" s="248" t="s">
        <v>276</v>
      </c>
    </row>
    <row r="180" s="14" customFormat="1">
      <c r="A180" s="14"/>
      <c r="B180" s="261"/>
      <c r="C180" s="262"/>
      <c r="D180" s="252" t="s">
        <v>134</v>
      </c>
      <c r="E180" s="263" t="s">
        <v>1</v>
      </c>
      <c r="F180" s="264" t="s">
        <v>277</v>
      </c>
      <c r="G180" s="262"/>
      <c r="H180" s="265">
        <v>6.1200000000000001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134</v>
      </c>
      <c r="AU180" s="271" t="s">
        <v>86</v>
      </c>
      <c r="AV180" s="14" t="s">
        <v>86</v>
      </c>
      <c r="AW180" s="14" t="s">
        <v>32</v>
      </c>
      <c r="AX180" s="14" t="s">
        <v>84</v>
      </c>
      <c r="AY180" s="271" t="s">
        <v>125</v>
      </c>
    </row>
    <row r="181" s="14" customFormat="1">
      <c r="A181" s="14"/>
      <c r="B181" s="261"/>
      <c r="C181" s="262"/>
      <c r="D181" s="252" t="s">
        <v>134</v>
      </c>
      <c r="E181" s="262"/>
      <c r="F181" s="264" t="s">
        <v>278</v>
      </c>
      <c r="G181" s="262"/>
      <c r="H181" s="265">
        <v>7.3440000000000003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134</v>
      </c>
      <c r="AU181" s="271" t="s">
        <v>86</v>
      </c>
      <c r="AV181" s="14" t="s">
        <v>86</v>
      </c>
      <c r="AW181" s="14" t="s">
        <v>4</v>
      </c>
      <c r="AX181" s="14" t="s">
        <v>84</v>
      </c>
      <c r="AY181" s="271" t="s">
        <v>125</v>
      </c>
    </row>
    <row r="182" s="2" customFormat="1" ht="24.15" customHeight="1">
      <c r="A182" s="38"/>
      <c r="B182" s="39"/>
      <c r="C182" s="236" t="s">
        <v>279</v>
      </c>
      <c r="D182" s="236" t="s">
        <v>128</v>
      </c>
      <c r="E182" s="237" t="s">
        <v>280</v>
      </c>
      <c r="F182" s="238" t="s">
        <v>281</v>
      </c>
      <c r="G182" s="239" t="s">
        <v>282</v>
      </c>
      <c r="H182" s="240">
        <v>627.35000000000002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149</v>
      </c>
      <c r="AT182" s="248" t="s">
        <v>128</v>
      </c>
      <c r="AU182" s="248" t="s">
        <v>86</v>
      </c>
      <c r="AY182" s="17" t="s">
        <v>125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149</v>
      </c>
      <c r="BM182" s="248" t="s">
        <v>283</v>
      </c>
    </row>
    <row r="183" s="14" customFormat="1">
      <c r="A183" s="14"/>
      <c r="B183" s="261"/>
      <c r="C183" s="262"/>
      <c r="D183" s="252" t="s">
        <v>134</v>
      </c>
      <c r="E183" s="263" t="s">
        <v>1</v>
      </c>
      <c r="F183" s="264" t="s">
        <v>284</v>
      </c>
      <c r="G183" s="262"/>
      <c r="H183" s="265">
        <v>627.35000000000002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134</v>
      </c>
      <c r="AU183" s="271" t="s">
        <v>86</v>
      </c>
      <c r="AV183" s="14" t="s">
        <v>86</v>
      </c>
      <c r="AW183" s="14" t="s">
        <v>32</v>
      </c>
      <c r="AX183" s="14" t="s">
        <v>84</v>
      </c>
      <c r="AY183" s="271" t="s">
        <v>125</v>
      </c>
    </row>
    <row r="184" s="12" customFormat="1" ht="22.8" customHeight="1">
      <c r="A184" s="12"/>
      <c r="B184" s="220"/>
      <c r="C184" s="221"/>
      <c r="D184" s="222" t="s">
        <v>75</v>
      </c>
      <c r="E184" s="234" t="s">
        <v>279</v>
      </c>
      <c r="F184" s="234" t="s">
        <v>285</v>
      </c>
      <c r="G184" s="221"/>
      <c r="H184" s="221"/>
      <c r="I184" s="224"/>
      <c r="J184" s="235">
        <f>BK184</f>
        <v>0</v>
      </c>
      <c r="K184" s="221"/>
      <c r="L184" s="226"/>
      <c r="M184" s="227"/>
      <c r="N184" s="228"/>
      <c r="O184" s="228"/>
      <c r="P184" s="229">
        <f>SUM(P185:P239)</f>
        <v>0</v>
      </c>
      <c r="Q184" s="228"/>
      <c r="R184" s="229">
        <f>SUM(R185:R239)</f>
        <v>0.019885</v>
      </c>
      <c r="S184" s="228"/>
      <c r="T184" s="230">
        <f>SUM(T185:T239)</f>
        <v>304.71175000000005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1" t="s">
        <v>84</v>
      </c>
      <c r="AT184" s="232" t="s">
        <v>75</v>
      </c>
      <c r="AU184" s="232" t="s">
        <v>84</v>
      </c>
      <c r="AY184" s="231" t="s">
        <v>125</v>
      </c>
      <c r="BK184" s="233">
        <f>SUM(BK185:BK239)</f>
        <v>0</v>
      </c>
    </row>
    <row r="185" s="2" customFormat="1" ht="49.05" customHeight="1">
      <c r="A185" s="38"/>
      <c r="B185" s="39"/>
      <c r="C185" s="236" t="s">
        <v>286</v>
      </c>
      <c r="D185" s="236" t="s">
        <v>128</v>
      </c>
      <c r="E185" s="237" t="s">
        <v>287</v>
      </c>
      <c r="F185" s="238" t="s">
        <v>288</v>
      </c>
      <c r="G185" s="239" t="s">
        <v>282</v>
      </c>
      <c r="H185" s="240">
        <v>120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41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0.098000000000000004</v>
      </c>
      <c r="T185" s="247">
        <f>S185*H185</f>
        <v>11.76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149</v>
      </c>
      <c r="AT185" s="248" t="s">
        <v>128</v>
      </c>
      <c r="AU185" s="248" t="s">
        <v>86</v>
      </c>
      <c r="AY185" s="17" t="s">
        <v>125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149</v>
      </c>
      <c r="BM185" s="248" t="s">
        <v>289</v>
      </c>
    </row>
    <row r="186" s="13" customFormat="1">
      <c r="A186" s="13"/>
      <c r="B186" s="250"/>
      <c r="C186" s="251"/>
      <c r="D186" s="252" t="s">
        <v>134</v>
      </c>
      <c r="E186" s="253" t="s">
        <v>1</v>
      </c>
      <c r="F186" s="254" t="s">
        <v>290</v>
      </c>
      <c r="G186" s="251"/>
      <c r="H186" s="253" t="s">
        <v>1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134</v>
      </c>
      <c r="AU186" s="260" t="s">
        <v>86</v>
      </c>
      <c r="AV186" s="13" t="s">
        <v>84</v>
      </c>
      <c r="AW186" s="13" t="s">
        <v>32</v>
      </c>
      <c r="AX186" s="13" t="s">
        <v>76</v>
      </c>
      <c r="AY186" s="260" t="s">
        <v>125</v>
      </c>
    </row>
    <row r="187" s="14" customFormat="1">
      <c r="A187" s="14"/>
      <c r="B187" s="261"/>
      <c r="C187" s="262"/>
      <c r="D187" s="252" t="s">
        <v>134</v>
      </c>
      <c r="E187" s="263" t="s">
        <v>1</v>
      </c>
      <c r="F187" s="264" t="s">
        <v>291</v>
      </c>
      <c r="G187" s="262"/>
      <c r="H187" s="265">
        <v>120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134</v>
      </c>
      <c r="AU187" s="271" t="s">
        <v>86</v>
      </c>
      <c r="AV187" s="14" t="s">
        <v>86</v>
      </c>
      <c r="AW187" s="14" t="s">
        <v>32</v>
      </c>
      <c r="AX187" s="14" t="s">
        <v>84</v>
      </c>
      <c r="AY187" s="271" t="s">
        <v>125</v>
      </c>
    </row>
    <row r="188" s="2" customFormat="1" ht="49.05" customHeight="1">
      <c r="A188" s="38"/>
      <c r="B188" s="39"/>
      <c r="C188" s="236" t="s">
        <v>292</v>
      </c>
      <c r="D188" s="236" t="s">
        <v>128</v>
      </c>
      <c r="E188" s="237" t="s">
        <v>293</v>
      </c>
      <c r="F188" s="238" t="s">
        <v>294</v>
      </c>
      <c r="G188" s="239" t="s">
        <v>282</v>
      </c>
      <c r="H188" s="240">
        <v>266.5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41</v>
      </c>
      <c r="O188" s="91"/>
      <c r="P188" s="246">
        <f>O188*H188</f>
        <v>0</v>
      </c>
      <c r="Q188" s="246">
        <v>5.0000000000000002E-05</v>
      </c>
      <c r="R188" s="246">
        <f>Q188*H188</f>
        <v>0.013325</v>
      </c>
      <c r="S188" s="246">
        <v>0.128</v>
      </c>
      <c r="T188" s="247">
        <f>S188*H188</f>
        <v>34.112000000000002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149</v>
      </c>
      <c r="AT188" s="248" t="s">
        <v>128</v>
      </c>
      <c r="AU188" s="248" t="s">
        <v>86</v>
      </c>
      <c r="AY188" s="17" t="s">
        <v>125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149</v>
      </c>
      <c r="BM188" s="248" t="s">
        <v>295</v>
      </c>
    </row>
    <row r="189" s="13" customFormat="1">
      <c r="A189" s="13"/>
      <c r="B189" s="250"/>
      <c r="C189" s="251"/>
      <c r="D189" s="252" t="s">
        <v>134</v>
      </c>
      <c r="E189" s="253" t="s">
        <v>1</v>
      </c>
      <c r="F189" s="254" t="s">
        <v>296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134</v>
      </c>
      <c r="AU189" s="260" t="s">
        <v>86</v>
      </c>
      <c r="AV189" s="13" t="s">
        <v>84</v>
      </c>
      <c r="AW189" s="13" t="s">
        <v>32</v>
      </c>
      <c r="AX189" s="13" t="s">
        <v>76</v>
      </c>
      <c r="AY189" s="260" t="s">
        <v>125</v>
      </c>
    </row>
    <row r="190" s="14" customFormat="1">
      <c r="A190" s="14"/>
      <c r="B190" s="261"/>
      <c r="C190" s="262"/>
      <c r="D190" s="252" t="s">
        <v>134</v>
      </c>
      <c r="E190" s="263" t="s">
        <v>1</v>
      </c>
      <c r="F190" s="264" t="s">
        <v>297</v>
      </c>
      <c r="G190" s="262"/>
      <c r="H190" s="265">
        <v>260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134</v>
      </c>
      <c r="AU190" s="271" t="s">
        <v>86</v>
      </c>
      <c r="AV190" s="14" t="s">
        <v>86</v>
      </c>
      <c r="AW190" s="14" t="s">
        <v>32</v>
      </c>
      <c r="AX190" s="14" t="s">
        <v>76</v>
      </c>
      <c r="AY190" s="271" t="s">
        <v>125</v>
      </c>
    </row>
    <row r="191" s="13" customFormat="1">
      <c r="A191" s="13"/>
      <c r="B191" s="250"/>
      <c r="C191" s="251"/>
      <c r="D191" s="252" t="s">
        <v>134</v>
      </c>
      <c r="E191" s="253" t="s">
        <v>1</v>
      </c>
      <c r="F191" s="254" t="s">
        <v>298</v>
      </c>
      <c r="G191" s="251"/>
      <c r="H191" s="253" t="s">
        <v>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134</v>
      </c>
      <c r="AU191" s="260" t="s">
        <v>86</v>
      </c>
      <c r="AV191" s="13" t="s">
        <v>84</v>
      </c>
      <c r="AW191" s="13" t="s">
        <v>32</v>
      </c>
      <c r="AX191" s="13" t="s">
        <v>76</v>
      </c>
      <c r="AY191" s="260" t="s">
        <v>125</v>
      </c>
    </row>
    <row r="192" s="14" customFormat="1">
      <c r="A192" s="14"/>
      <c r="B192" s="261"/>
      <c r="C192" s="262"/>
      <c r="D192" s="252" t="s">
        <v>134</v>
      </c>
      <c r="E192" s="263" t="s">
        <v>1</v>
      </c>
      <c r="F192" s="264" t="s">
        <v>299</v>
      </c>
      <c r="G192" s="262"/>
      <c r="H192" s="265">
        <v>6.5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134</v>
      </c>
      <c r="AU192" s="271" t="s">
        <v>86</v>
      </c>
      <c r="AV192" s="14" t="s">
        <v>86</v>
      </c>
      <c r="AW192" s="14" t="s">
        <v>32</v>
      </c>
      <c r="AX192" s="14" t="s">
        <v>76</v>
      </c>
      <c r="AY192" s="271" t="s">
        <v>125</v>
      </c>
    </row>
    <row r="193" s="15" customFormat="1">
      <c r="A193" s="15"/>
      <c r="B193" s="275"/>
      <c r="C193" s="276"/>
      <c r="D193" s="252" t="s">
        <v>134</v>
      </c>
      <c r="E193" s="277" t="s">
        <v>1</v>
      </c>
      <c r="F193" s="278" t="s">
        <v>225</v>
      </c>
      <c r="G193" s="276"/>
      <c r="H193" s="279">
        <v>266.5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5" t="s">
        <v>134</v>
      </c>
      <c r="AU193" s="285" t="s">
        <v>86</v>
      </c>
      <c r="AV193" s="15" t="s">
        <v>149</v>
      </c>
      <c r="AW193" s="15" t="s">
        <v>32</v>
      </c>
      <c r="AX193" s="15" t="s">
        <v>84</v>
      </c>
      <c r="AY193" s="285" t="s">
        <v>125</v>
      </c>
    </row>
    <row r="194" s="2" customFormat="1" ht="62.7" customHeight="1">
      <c r="A194" s="38"/>
      <c r="B194" s="39"/>
      <c r="C194" s="236" t="s">
        <v>300</v>
      </c>
      <c r="D194" s="236" t="s">
        <v>128</v>
      </c>
      <c r="E194" s="237" t="s">
        <v>301</v>
      </c>
      <c r="F194" s="238" t="s">
        <v>302</v>
      </c>
      <c r="G194" s="239" t="s">
        <v>282</v>
      </c>
      <c r="H194" s="240">
        <v>120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41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0.26000000000000001</v>
      </c>
      <c r="T194" s="247">
        <f>S194*H194</f>
        <v>31.200000000000003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149</v>
      </c>
      <c r="AT194" s="248" t="s">
        <v>128</v>
      </c>
      <c r="AU194" s="248" t="s">
        <v>86</v>
      </c>
      <c r="AY194" s="17" t="s">
        <v>125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149</v>
      </c>
      <c r="BM194" s="248" t="s">
        <v>303</v>
      </c>
    </row>
    <row r="195" s="14" customFormat="1">
      <c r="A195" s="14"/>
      <c r="B195" s="261"/>
      <c r="C195" s="262"/>
      <c r="D195" s="252" t="s">
        <v>134</v>
      </c>
      <c r="E195" s="263" t="s">
        <v>1</v>
      </c>
      <c r="F195" s="264" t="s">
        <v>304</v>
      </c>
      <c r="G195" s="262"/>
      <c r="H195" s="265">
        <v>120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134</v>
      </c>
      <c r="AU195" s="271" t="s">
        <v>86</v>
      </c>
      <c r="AV195" s="14" t="s">
        <v>86</v>
      </c>
      <c r="AW195" s="14" t="s">
        <v>32</v>
      </c>
      <c r="AX195" s="14" t="s">
        <v>84</v>
      </c>
      <c r="AY195" s="271" t="s">
        <v>125</v>
      </c>
    </row>
    <row r="196" s="2" customFormat="1" ht="62.7" customHeight="1">
      <c r="A196" s="38"/>
      <c r="B196" s="39"/>
      <c r="C196" s="236" t="s">
        <v>8</v>
      </c>
      <c r="D196" s="236" t="s">
        <v>128</v>
      </c>
      <c r="E196" s="237" t="s">
        <v>305</v>
      </c>
      <c r="F196" s="238" t="s">
        <v>306</v>
      </c>
      <c r="G196" s="239" t="s">
        <v>282</v>
      </c>
      <c r="H196" s="240">
        <v>120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0.23999999999999999</v>
      </c>
      <c r="T196" s="247">
        <f>S196*H196</f>
        <v>28.799999999999997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149</v>
      </c>
      <c r="AT196" s="248" t="s">
        <v>128</v>
      </c>
      <c r="AU196" s="248" t="s">
        <v>86</v>
      </c>
      <c r="AY196" s="17" t="s">
        <v>125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149</v>
      </c>
      <c r="BM196" s="248" t="s">
        <v>307</v>
      </c>
    </row>
    <row r="197" s="14" customFormat="1">
      <c r="A197" s="14"/>
      <c r="B197" s="261"/>
      <c r="C197" s="262"/>
      <c r="D197" s="252" t="s">
        <v>134</v>
      </c>
      <c r="E197" s="263" t="s">
        <v>1</v>
      </c>
      <c r="F197" s="264" t="s">
        <v>291</v>
      </c>
      <c r="G197" s="262"/>
      <c r="H197" s="265">
        <v>120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134</v>
      </c>
      <c r="AU197" s="271" t="s">
        <v>86</v>
      </c>
      <c r="AV197" s="14" t="s">
        <v>86</v>
      </c>
      <c r="AW197" s="14" t="s">
        <v>32</v>
      </c>
      <c r="AX197" s="14" t="s">
        <v>84</v>
      </c>
      <c r="AY197" s="271" t="s">
        <v>125</v>
      </c>
    </row>
    <row r="198" s="2" customFormat="1" ht="62.7" customHeight="1">
      <c r="A198" s="38"/>
      <c r="B198" s="39"/>
      <c r="C198" s="236" t="s">
        <v>308</v>
      </c>
      <c r="D198" s="236" t="s">
        <v>128</v>
      </c>
      <c r="E198" s="237" t="s">
        <v>309</v>
      </c>
      <c r="F198" s="238" t="s">
        <v>310</v>
      </c>
      <c r="G198" s="239" t="s">
        <v>282</v>
      </c>
      <c r="H198" s="240">
        <v>130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41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0.625</v>
      </c>
      <c r="T198" s="247">
        <f>S198*H198</f>
        <v>81.25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149</v>
      </c>
      <c r="AT198" s="248" t="s">
        <v>128</v>
      </c>
      <c r="AU198" s="248" t="s">
        <v>86</v>
      </c>
      <c r="AY198" s="17" t="s">
        <v>125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84</v>
      </c>
      <c r="BK198" s="249">
        <f>ROUND(I198*H198,2)</f>
        <v>0</v>
      </c>
      <c r="BL198" s="17" t="s">
        <v>149</v>
      </c>
      <c r="BM198" s="248" t="s">
        <v>311</v>
      </c>
    </row>
    <row r="199" s="14" customFormat="1">
      <c r="A199" s="14"/>
      <c r="B199" s="261"/>
      <c r="C199" s="262"/>
      <c r="D199" s="252" t="s">
        <v>134</v>
      </c>
      <c r="E199" s="263" t="s">
        <v>1</v>
      </c>
      <c r="F199" s="264" t="s">
        <v>312</v>
      </c>
      <c r="G199" s="262"/>
      <c r="H199" s="265">
        <v>130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134</v>
      </c>
      <c r="AU199" s="271" t="s">
        <v>86</v>
      </c>
      <c r="AV199" s="14" t="s">
        <v>86</v>
      </c>
      <c r="AW199" s="14" t="s">
        <v>32</v>
      </c>
      <c r="AX199" s="14" t="s">
        <v>84</v>
      </c>
      <c r="AY199" s="271" t="s">
        <v>125</v>
      </c>
    </row>
    <row r="200" s="2" customFormat="1" ht="62.7" customHeight="1">
      <c r="A200" s="38"/>
      <c r="B200" s="39"/>
      <c r="C200" s="236" t="s">
        <v>313</v>
      </c>
      <c r="D200" s="236" t="s">
        <v>128</v>
      </c>
      <c r="E200" s="237" t="s">
        <v>314</v>
      </c>
      <c r="F200" s="238" t="s">
        <v>315</v>
      </c>
      <c r="G200" s="239" t="s">
        <v>282</v>
      </c>
      <c r="H200" s="240">
        <v>8.25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41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0.625</v>
      </c>
      <c r="T200" s="247">
        <f>S200*H200</f>
        <v>5.15625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149</v>
      </c>
      <c r="AT200" s="248" t="s">
        <v>128</v>
      </c>
      <c r="AU200" s="248" t="s">
        <v>86</v>
      </c>
      <c r="AY200" s="17" t="s">
        <v>125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84</v>
      </c>
      <c r="BK200" s="249">
        <f>ROUND(I200*H200,2)</f>
        <v>0</v>
      </c>
      <c r="BL200" s="17" t="s">
        <v>149</v>
      </c>
      <c r="BM200" s="248" t="s">
        <v>316</v>
      </c>
    </row>
    <row r="201" s="14" customFormat="1">
      <c r="A201" s="14"/>
      <c r="B201" s="261"/>
      <c r="C201" s="262"/>
      <c r="D201" s="252" t="s">
        <v>134</v>
      </c>
      <c r="E201" s="263" t="s">
        <v>1</v>
      </c>
      <c r="F201" s="264" t="s">
        <v>317</v>
      </c>
      <c r="G201" s="262"/>
      <c r="H201" s="265">
        <v>8.25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134</v>
      </c>
      <c r="AU201" s="271" t="s">
        <v>86</v>
      </c>
      <c r="AV201" s="14" t="s">
        <v>86</v>
      </c>
      <c r="AW201" s="14" t="s">
        <v>32</v>
      </c>
      <c r="AX201" s="14" t="s">
        <v>84</v>
      </c>
      <c r="AY201" s="271" t="s">
        <v>125</v>
      </c>
    </row>
    <row r="202" s="2" customFormat="1" ht="62.7" customHeight="1">
      <c r="A202" s="38"/>
      <c r="B202" s="39"/>
      <c r="C202" s="236" t="s">
        <v>146</v>
      </c>
      <c r="D202" s="236" t="s">
        <v>128</v>
      </c>
      <c r="E202" s="237" t="s">
        <v>318</v>
      </c>
      <c r="F202" s="238" t="s">
        <v>319</v>
      </c>
      <c r="G202" s="239" t="s">
        <v>282</v>
      </c>
      <c r="H202" s="240">
        <v>120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41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0.17000000000000001</v>
      </c>
      <c r="T202" s="247">
        <f>S202*H202</f>
        <v>20.400000000000002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149</v>
      </c>
      <c r="AT202" s="248" t="s">
        <v>128</v>
      </c>
      <c r="AU202" s="248" t="s">
        <v>86</v>
      </c>
      <c r="AY202" s="17" t="s">
        <v>125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84</v>
      </c>
      <c r="BK202" s="249">
        <f>ROUND(I202*H202,2)</f>
        <v>0</v>
      </c>
      <c r="BL202" s="17" t="s">
        <v>149</v>
      </c>
      <c r="BM202" s="248" t="s">
        <v>320</v>
      </c>
    </row>
    <row r="203" s="14" customFormat="1">
      <c r="A203" s="14"/>
      <c r="B203" s="261"/>
      <c r="C203" s="262"/>
      <c r="D203" s="252" t="s">
        <v>134</v>
      </c>
      <c r="E203" s="263" t="s">
        <v>1</v>
      </c>
      <c r="F203" s="264" t="s">
        <v>291</v>
      </c>
      <c r="G203" s="262"/>
      <c r="H203" s="265">
        <v>120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134</v>
      </c>
      <c r="AU203" s="271" t="s">
        <v>86</v>
      </c>
      <c r="AV203" s="14" t="s">
        <v>86</v>
      </c>
      <c r="AW203" s="14" t="s">
        <v>32</v>
      </c>
      <c r="AX203" s="14" t="s">
        <v>84</v>
      </c>
      <c r="AY203" s="271" t="s">
        <v>125</v>
      </c>
    </row>
    <row r="204" s="2" customFormat="1" ht="62.7" customHeight="1">
      <c r="A204" s="38"/>
      <c r="B204" s="39"/>
      <c r="C204" s="236" t="s">
        <v>321</v>
      </c>
      <c r="D204" s="236" t="s">
        <v>128</v>
      </c>
      <c r="E204" s="237" t="s">
        <v>322</v>
      </c>
      <c r="F204" s="238" t="s">
        <v>323</v>
      </c>
      <c r="G204" s="239" t="s">
        <v>282</v>
      </c>
      <c r="H204" s="240">
        <v>190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41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0.28999999999999998</v>
      </c>
      <c r="T204" s="247">
        <f>S204*H204</f>
        <v>55.099999999999994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149</v>
      </c>
      <c r="AT204" s="248" t="s">
        <v>128</v>
      </c>
      <c r="AU204" s="248" t="s">
        <v>86</v>
      </c>
      <c r="AY204" s="17" t="s">
        <v>125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84</v>
      </c>
      <c r="BK204" s="249">
        <f>ROUND(I204*H204,2)</f>
        <v>0</v>
      </c>
      <c r="BL204" s="17" t="s">
        <v>149</v>
      </c>
      <c r="BM204" s="248" t="s">
        <v>324</v>
      </c>
    </row>
    <row r="205" s="14" customFormat="1">
      <c r="A205" s="14"/>
      <c r="B205" s="261"/>
      <c r="C205" s="262"/>
      <c r="D205" s="252" t="s">
        <v>134</v>
      </c>
      <c r="E205" s="263" t="s">
        <v>1</v>
      </c>
      <c r="F205" s="264" t="s">
        <v>325</v>
      </c>
      <c r="G205" s="262"/>
      <c r="H205" s="265">
        <v>190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134</v>
      </c>
      <c r="AU205" s="271" t="s">
        <v>86</v>
      </c>
      <c r="AV205" s="14" t="s">
        <v>86</v>
      </c>
      <c r="AW205" s="14" t="s">
        <v>32</v>
      </c>
      <c r="AX205" s="14" t="s">
        <v>84</v>
      </c>
      <c r="AY205" s="271" t="s">
        <v>125</v>
      </c>
    </row>
    <row r="206" s="2" customFormat="1" ht="76.35" customHeight="1">
      <c r="A206" s="38"/>
      <c r="B206" s="39"/>
      <c r="C206" s="236" t="s">
        <v>326</v>
      </c>
      <c r="D206" s="236" t="s">
        <v>128</v>
      </c>
      <c r="E206" s="237" t="s">
        <v>327</v>
      </c>
      <c r="F206" s="238" t="s">
        <v>328</v>
      </c>
      <c r="G206" s="239" t="s">
        <v>282</v>
      </c>
      <c r="H206" s="240">
        <v>8.25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41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0.28999999999999998</v>
      </c>
      <c r="T206" s="247">
        <f>S206*H206</f>
        <v>2.3924999999999996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149</v>
      </c>
      <c r="AT206" s="248" t="s">
        <v>128</v>
      </c>
      <c r="AU206" s="248" t="s">
        <v>86</v>
      </c>
      <c r="AY206" s="17" t="s">
        <v>125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84</v>
      </c>
      <c r="BK206" s="249">
        <f>ROUND(I206*H206,2)</f>
        <v>0</v>
      </c>
      <c r="BL206" s="17" t="s">
        <v>149</v>
      </c>
      <c r="BM206" s="248" t="s">
        <v>329</v>
      </c>
    </row>
    <row r="207" s="14" customFormat="1">
      <c r="A207" s="14"/>
      <c r="B207" s="261"/>
      <c r="C207" s="262"/>
      <c r="D207" s="252" t="s">
        <v>134</v>
      </c>
      <c r="E207" s="263" t="s">
        <v>1</v>
      </c>
      <c r="F207" s="264" t="s">
        <v>317</v>
      </c>
      <c r="G207" s="262"/>
      <c r="H207" s="265">
        <v>8.25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134</v>
      </c>
      <c r="AU207" s="271" t="s">
        <v>86</v>
      </c>
      <c r="AV207" s="14" t="s">
        <v>86</v>
      </c>
      <c r="AW207" s="14" t="s">
        <v>32</v>
      </c>
      <c r="AX207" s="14" t="s">
        <v>84</v>
      </c>
      <c r="AY207" s="271" t="s">
        <v>125</v>
      </c>
    </row>
    <row r="208" s="2" customFormat="1" ht="49.05" customHeight="1">
      <c r="A208" s="38"/>
      <c r="B208" s="39"/>
      <c r="C208" s="236" t="s">
        <v>7</v>
      </c>
      <c r="D208" s="236" t="s">
        <v>128</v>
      </c>
      <c r="E208" s="237" t="s">
        <v>330</v>
      </c>
      <c r="F208" s="238" t="s">
        <v>331</v>
      </c>
      <c r="G208" s="239" t="s">
        <v>332</v>
      </c>
      <c r="H208" s="240">
        <v>165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41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0.20499999999999999</v>
      </c>
      <c r="T208" s="247">
        <f>S208*H208</f>
        <v>33.824999999999996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149</v>
      </c>
      <c r="AT208" s="248" t="s">
        <v>128</v>
      </c>
      <c r="AU208" s="248" t="s">
        <v>86</v>
      </c>
      <c r="AY208" s="17" t="s">
        <v>125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84</v>
      </c>
      <c r="BK208" s="249">
        <f>ROUND(I208*H208,2)</f>
        <v>0</v>
      </c>
      <c r="BL208" s="17" t="s">
        <v>149</v>
      </c>
      <c r="BM208" s="248" t="s">
        <v>333</v>
      </c>
    </row>
    <row r="209" s="13" customFormat="1">
      <c r="A209" s="13"/>
      <c r="B209" s="250"/>
      <c r="C209" s="251"/>
      <c r="D209" s="252" t="s">
        <v>134</v>
      </c>
      <c r="E209" s="253" t="s">
        <v>1</v>
      </c>
      <c r="F209" s="254" t="s">
        <v>334</v>
      </c>
      <c r="G209" s="251"/>
      <c r="H209" s="253" t="s">
        <v>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134</v>
      </c>
      <c r="AU209" s="260" t="s">
        <v>86</v>
      </c>
      <c r="AV209" s="13" t="s">
        <v>84</v>
      </c>
      <c r="AW209" s="13" t="s">
        <v>32</v>
      </c>
      <c r="AX209" s="13" t="s">
        <v>76</v>
      </c>
      <c r="AY209" s="260" t="s">
        <v>125</v>
      </c>
    </row>
    <row r="210" s="14" customFormat="1">
      <c r="A210" s="14"/>
      <c r="B210" s="261"/>
      <c r="C210" s="262"/>
      <c r="D210" s="252" t="s">
        <v>134</v>
      </c>
      <c r="E210" s="263" t="s">
        <v>1</v>
      </c>
      <c r="F210" s="264" t="s">
        <v>335</v>
      </c>
      <c r="G210" s="262"/>
      <c r="H210" s="265">
        <v>85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134</v>
      </c>
      <c r="AU210" s="271" t="s">
        <v>86</v>
      </c>
      <c r="AV210" s="14" t="s">
        <v>86</v>
      </c>
      <c r="AW210" s="14" t="s">
        <v>32</v>
      </c>
      <c r="AX210" s="14" t="s">
        <v>76</v>
      </c>
      <c r="AY210" s="271" t="s">
        <v>125</v>
      </c>
    </row>
    <row r="211" s="13" customFormat="1">
      <c r="A211" s="13"/>
      <c r="B211" s="250"/>
      <c r="C211" s="251"/>
      <c r="D211" s="252" t="s">
        <v>134</v>
      </c>
      <c r="E211" s="253" t="s">
        <v>1</v>
      </c>
      <c r="F211" s="254" t="s">
        <v>336</v>
      </c>
      <c r="G211" s="251"/>
      <c r="H211" s="253" t="s">
        <v>1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134</v>
      </c>
      <c r="AU211" s="260" t="s">
        <v>86</v>
      </c>
      <c r="AV211" s="13" t="s">
        <v>84</v>
      </c>
      <c r="AW211" s="13" t="s">
        <v>32</v>
      </c>
      <c r="AX211" s="13" t="s">
        <v>76</v>
      </c>
      <c r="AY211" s="260" t="s">
        <v>125</v>
      </c>
    </row>
    <row r="212" s="14" customFormat="1">
      <c r="A212" s="14"/>
      <c r="B212" s="261"/>
      <c r="C212" s="262"/>
      <c r="D212" s="252" t="s">
        <v>134</v>
      </c>
      <c r="E212" s="263" t="s">
        <v>1</v>
      </c>
      <c r="F212" s="264" t="s">
        <v>337</v>
      </c>
      <c r="G212" s="262"/>
      <c r="H212" s="265">
        <v>80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134</v>
      </c>
      <c r="AU212" s="271" t="s">
        <v>86</v>
      </c>
      <c r="AV212" s="14" t="s">
        <v>86</v>
      </c>
      <c r="AW212" s="14" t="s">
        <v>32</v>
      </c>
      <c r="AX212" s="14" t="s">
        <v>76</v>
      </c>
      <c r="AY212" s="271" t="s">
        <v>125</v>
      </c>
    </row>
    <row r="213" s="15" customFormat="1">
      <c r="A213" s="15"/>
      <c r="B213" s="275"/>
      <c r="C213" s="276"/>
      <c r="D213" s="252" t="s">
        <v>134</v>
      </c>
      <c r="E213" s="277" t="s">
        <v>1</v>
      </c>
      <c r="F213" s="278" t="s">
        <v>225</v>
      </c>
      <c r="G213" s="276"/>
      <c r="H213" s="279">
        <v>165</v>
      </c>
      <c r="I213" s="280"/>
      <c r="J213" s="276"/>
      <c r="K213" s="276"/>
      <c r="L213" s="281"/>
      <c r="M213" s="282"/>
      <c r="N213" s="283"/>
      <c r="O213" s="283"/>
      <c r="P213" s="283"/>
      <c r="Q213" s="283"/>
      <c r="R213" s="283"/>
      <c r="S213" s="283"/>
      <c r="T213" s="28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5" t="s">
        <v>134</v>
      </c>
      <c r="AU213" s="285" t="s">
        <v>86</v>
      </c>
      <c r="AV213" s="15" t="s">
        <v>149</v>
      </c>
      <c r="AW213" s="15" t="s">
        <v>32</v>
      </c>
      <c r="AX213" s="15" t="s">
        <v>84</v>
      </c>
      <c r="AY213" s="285" t="s">
        <v>125</v>
      </c>
    </row>
    <row r="214" s="2" customFormat="1" ht="24.15" customHeight="1">
      <c r="A214" s="38"/>
      <c r="B214" s="39"/>
      <c r="C214" s="236" t="s">
        <v>338</v>
      </c>
      <c r="D214" s="236" t="s">
        <v>128</v>
      </c>
      <c r="E214" s="237" t="s">
        <v>339</v>
      </c>
      <c r="F214" s="238" t="s">
        <v>340</v>
      </c>
      <c r="G214" s="239" t="s">
        <v>332</v>
      </c>
      <c r="H214" s="240">
        <v>72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41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149</v>
      </c>
      <c r="AT214" s="248" t="s">
        <v>128</v>
      </c>
      <c r="AU214" s="248" t="s">
        <v>86</v>
      </c>
      <c r="AY214" s="17" t="s">
        <v>125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84</v>
      </c>
      <c r="BK214" s="249">
        <f>ROUND(I214*H214,2)</f>
        <v>0</v>
      </c>
      <c r="BL214" s="17" t="s">
        <v>149</v>
      </c>
      <c r="BM214" s="248" t="s">
        <v>341</v>
      </c>
    </row>
    <row r="215" s="14" customFormat="1">
      <c r="A215" s="14"/>
      <c r="B215" s="261"/>
      <c r="C215" s="262"/>
      <c r="D215" s="252" t="s">
        <v>134</v>
      </c>
      <c r="E215" s="263" t="s">
        <v>1</v>
      </c>
      <c r="F215" s="264" t="s">
        <v>342</v>
      </c>
      <c r="G215" s="262"/>
      <c r="H215" s="265">
        <v>72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134</v>
      </c>
      <c r="AU215" s="271" t="s">
        <v>86</v>
      </c>
      <c r="AV215" s="14" t="s">
        <v>86</v>
      </c>
      <c r="AW215" s="14" t="s">
        <v>32</v>
      </c>
      <c r="AX215" s="14" t="s">
        <v>84</v>
      </c>
      <c r="AY215" s="271" t="s">
        <v>125</v>
      </c>
    </row>
    <row r="216" s="2" customFormat="1" ht="24.15" customHeight="1">
      <c r="A216" s="38"/>
      <c r="B216" s="39"/>
      <c r="C216" s="236" t="s">
        <v>343</v>
      </c>
      <c r="D216" s="236" t="s">
        <v>128</v>
      </c>
      <c r="E216" s="237" t="s">
        <v>344</v>
      </c>
      <c r="F216" s="238" t="s">
        <v>345</v>
      </c>
      <c r="G216" s="239" t="s">
        <v>332</v>
      </c>
      <c r="H216" s="240">
        <v>82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41</v>
      </c>
      <c r="O216" s="91"/>
      <c r="P216" s="246">
        <f>O216*H216</f>
        <v>0</v>
      </c>
      <c r="Q216" s="246">
        <v>8.0000000000000007E-05</v>
      </c>
      <c r="R216" s="246">
        <f>Q216*H216</f>
        <v>0.0065600000000000007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149</v>
      </c>
      <c r="AT216" s="248" t="s">
        <v>128</v>
      </c>
      <c r="AU216" s="248" t="s">
        <v>86</v>
      </c>
      <c r="AY216" s="17" t="s">
        <v>125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84</v>
      </c>
      <c r="BK216" s="249">
        <f>ROUND(I216*H216,2)</f>
        <v>0</v>
      </c>
      <c r="BL216" s="17" t="s">
        <v>149</v>
      </c>
      <c r="BM216" s="248" t="s">
        <v>346</v>
      </c>
    </row>
    <row r="217" s="14" customFormat="1">
      <c r="A217" s="14"/>
      <c r="B217" s="261"/>
      <c r="C217" s="262"/>
      <c r="D217" s="252" t="s">
        <v>134</v>
      </c>
      <c r="E217" s="263" t="s">
        <v>1</v>
      </c>
      <c r="F217" s="264" t="s">
        <v>347</v>
      </c>
      <c r="G217" s="262"/>
      <c r="H217" s="265">
        <v>82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134</v>
      </c>
      <c r="AU217" s="271" t="s">
        <v>86</v>
      </c>
      <c r="AV217" s="14" t="s">
        <v>86</v>
      </c>
      <c r="AW217" s="14" t="s">
        <v>32</v>
      </c>
      <c r="AX217" s="14" t="s">
        <v>84</v>
      </c>
      <c r="AY217" s="271" t="s">
        <v>125</v>
      </c>
    </row>
    <row r="218" s="2" customFormat="1" ht="49.05" customHeight="1">
      <c r="A218" s="38"/>
      <c r="B218" s="39"/>
      <c r="C218" s="236" t="s">
        <v>348</v>
      </c>
      <c r="D218" s="236" t="s">
        <v>128</v>
      </c>
      <c r="E218" s="237" t="s">
        <v>349</v>
      </c>
      <c r="F218" s="238" t="s">
        <v>350</v>
      </c>
      <c r="G218" s="239" t="s">
        <v>351</v>
      </c>
      <c r="H218" s="240">
        <v>8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41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0.082000000000000003</v>
      </c>
      <c r="T218" s="247">
        <f>S218*H218</f>
        <v>0.65600000000000003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149</v>
      </c>
      <c r="AT218" s="248" t="s">
        <v>128</v>
      </c>
      <c r="AU218" s="248" t="s">
        <v>86</v>
      </c>
      <c r="AY218" s="17" t="s">
        <v>125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84</v>
      </c>
      <c r="BK218" s="249">
        <f>ROUND(I218*H218,2)</f>
        <v>0</v>
      </c>
      <c r="BL218" s="17" t="s">
        <v>149</v>
      </c>
      <c r="BM218" s="248" t="s">
        <v>352</v>
      </c>
    </row>
    <row r="219" s="13" customFormat="1">
      <c r="A219" s="13"/>
      <c r="B219" s="250"/>
      <c r="C219" s="251"/>
      <c r="D219" s="252" t="s">
        <v>134</v>
      </c>
      <c r="E219" s="253" t="s">
        <v>1</v>
      </c>
      <c r="F219" s="254" t="s">
        <v>353</v>
      </c>
      <c r="G219" s="251"/>
      <c r="H219" s="253" t="s">
        <v>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134</v>
      </c>
      <c r="AU219" s="260" t="s">
        <v>86</v>
      </c>
      <c r="AV219" s="13" t="s">
        <v>84</v>
      </c>
      <c r="AW219" s="13" t="s">
        <v>32</v>
      </c>
      <c r="AX219" s="13" t="s">
        <v>76</v>
      </c>
      <c r="AY219" s="260" t="s">
        <v>125</v>
      </c>
    </row>
    <row r="220" s="14" customFormat="1">
      <c r="A220" s="14"/>
      <c r="B220" s="261"/>
      <c r="C220" s="262"/>
      <c r="D220" s="252" t="s">
        <v>134</v>
      </c>
      <c r="E220" s="263" t="s">
        <v>1</v>
      </c>
      <c r="F220" s="264" t="s">
        <v>174</v>
      </c>
      <c r="G220" s="262"/>
      <c r="H220" s="265">
        <v>8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1" t="s">
        <v>134</v>
      </c>
      <c r="AU220" s="271" t="s">
        <v>86</v>
      </c>
      <c r="AV220" s="14" t="s">
        <v>86</v>
      </c>
      <c r="AW220" s="14" t="s">
        <v>32</v>
      </c>
      <c r="AX220" s="14" t="s">
        <v>84</v>
      </c>
      <c r="AY220" s="271" t="s">
        <v>125</v>
      </c>
    </row>
    <row r="221" s="2" customFormat="1" ht="49.05" customHeight="1">
      <c r="A221" s="38"/>
      <c r="B221" s="39"/>
      <c r="C221" s="236" t="s">
        <v>354</v>
      </c>
      <c r="D221" s="236" t="s">
        <v>128</v>
      </c>
      <c r="E221" s="237" t="s">
        <v>355</v>
      </c>
      <c r="F221" s="238" t="s">
        <v>356</v>
      </c>
      <c r="G221" s="239" t="s">
        <v>351</v>
      </c>
      <c r="H221" s="240">
        <v>8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41</v>
      </c>
      <c r="O221" s="91"/>
      <c r="P221" s="246">
        <f>O221*H221</f>
        <v>0</v>
      </c>
      <c r="Q221" s="246">
        <v>0</v>
      </c>
      <c r="R221" s="246">
        <f>Q221*H221</f>
        <v>0</v>
      </c>
      <c r="S221" s="246">
        <v>0.0040000000000000001</v>
      </c>
      <c r="T221" s="247">
        <f>S221*H221</f>
        <v>0.032000000000000001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149</v>
      </c>
      <c r="AT221" s="248" t="s">
        <v>128</v>
      </c>
      <c r="AU221" s="248" t="s">
        <v>86</v>
      </c>
      <c r="AY221" s="17" t="s">
        <v>125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84</v>
      </c>
      <c r="BK221" s="249">
        <f>ROUND(I221*H221,2)</f>
        <v>0</v>
      </c>
      <c r="BL221" s="17" t="s">
        <v>149</v>
      </c>
      <c r="BM221" s="248" t="s">
        <v>357</v>
      </c>
    </row>
    <row r="222" s="13" customFormat="1">
      <c r="A222" s="13"/>
      <c r="B222" s="250"/>
      <c r="C222" s="251"/>
      <c r="D222" s="252" t="s">
        <v>134</v>
      </c>
      <c r="E222" s="253" t="s">
        <v>1</v>
      </c>
      <c r="F222" s="254" t="s">
        <v>358</v>
      </c>
      <c r="G222" s="251"/>
      <c r="H222" s="253" t="s">
        <v>1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134</v>
      </c>
      <c r="AU222" s="260" t="s">
        <v>86</v>
      </c>
      <c r="AV222" s="13" t="s">
        <v>84</v>
      </c>
      <c r="AW222" s="13" t="s">
        <v>32</v>
      </c>
      <c r="AX222" s="13" t="s">
        <v>76</v>
      </c>
      <c r="AY222" s="260" t="s">
        <v>125</v>
      </c>
    </row>
    <row r="223" s="14" customFormat="1">
      <c r="A223" s="14"/>
      <c r="B223" s="261"/>
      <c r="C223" s="262"/>
      <c r="D223" s="252" t="s">
        <v>134</v>
      </c>
      <c r="E223" s="263" t="s">
        <v>1</v>
      </c>
      <c r="F223" s="264" t="s">
        <v>174</v>
      </c>
      <c r="G223" s="262"/>
      <c r="H223" s="265">
        <v>8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134</v>
      </c>
      <c r="AU223" s="271" t="s">
        <v>86</v>
      </c>
      <c r="AV223" s="14" t="s">
        <v>86</v>
      </c>
      <c r="AW223" s="14" t="s">
        <v>32</v>
      </c>
      <c r="AX223" s="14" t="s">
        <v>84</v>
      </c>
      <c r="AY223" s="271" t="s">
        <v>125</v>
      </c>
    </row>
    <row r="224" s="2" customFormat="1" ht="14.4" customHeight="1">
      <c r="A224" s="38"/>
      <c r="B224" s="39"/>
      <c r="C224" s="236" t="s">
        <v>359</v>
      </c>
      <c r="D224" s="236" t="s">
        <v>128</v>
      </c>
      <c r="E224" s="237" t="s">
        <v>360</v>
      </c>
      <c r="F224" s="238" t="s">
        <v>361</v>
      </c>
      <c r="G224" s="239" t="s">
        <v>171</v>
      </c>
      <c r="H224" s="240">
        <v>1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41</v>
      </c>
      <c r="O224" s="91"/>
      <c r="P224" s="246">
        <f>O224*H224</f>
        <v>0</v>
      </c>
      <c r="Q224" s="246">
        <v>0</v>
      </c>
      <c r="R224" s="246">
        <f>Q224*H224</f>
        <v>0</v>
      </c>
      <c r="S224" s="246">
        <v>0.028000000000000001</v>
      </c>
      <c r="T224" s="247">
        <f>S224*H224</f>
        <v>0.028000000000000001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149</v>
      </c>
      <c r="AT224" s="248" t="s">
        <v>128</v>
      </c>
      <c r="AU224" s="248" t="s">
        <v>86</v>
      </c>
      <c r="AY224" s="17" t="s">
        <v>125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84</v>
      </c>
      <c r="BK224" s="249">
        <f>ROUND(I224*H224,2)</f>
        <v>0</v>
      </c>
      <c r="BL224" s="17" t="s">
        <v>149</v>
      </c>
      <c r="BM224" s="248" t="s">
        <v>362</v>
      </c>
    </row>
    <row r="225" s="13" customFormat="1">
      <c r="A225" s="13"/>
      <c r="B225" s="250"/>
      <c r="C225" s="251"/>
      <c r="D225" s="252" t="s">
        <v>134</v>
      </c>
      <c r="E225" s="253" t="s">
        <v>1</v>
      </c>
      <c r="F225" s="254" t="s">
        <v>358</v>
      </c>
      <c r="G225" s="251"/>
      <c r="H225" s="253" t="s">
        <v>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134</v>
      </c>
      <c r="AU225" s="260" t="s">
        <v>86</v>
      </c>
      <c r="AV225" s="13" t="s">
        <v>84</v>
      </c>
      <c r="AW225" s="13" t="s">
        <v>32</v>
      </c>
      <c r="AX225" s="13" t="s">
        <v>76</v>
      </c>
      <c r="AY225" s="260" t="s">
        <v>125</v>
      </c>
    </row>
    <row r="226" s="14" customFormat="1">
      <c r="A226" s="14"/>
      <c r="B226" s="261"/>
      <c r="C226" s="262"/>
      <c r="D226" s="252" t="s">
        <v>134</v>
      </c>
      <c r="E226" s="263" t="s">
        <v>1</v>
      </c>
      <c r="F226" s="264" t="s">
        <v>84</v>
      </c>
      <c r="G226" s="262"/>
      <c r="H226" s="265">
        <v>1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1" t="s">
        <v>134</v>
      </c>
      <c r="AU226" s="271" t="s">
        <v>86</v>
      </c>
      <c r="AV226" s="14" t="s">
        <v>86</v>
      </c>
      <c r="AW226" s="14" t="s">
        <v>32</v>
      </c>
      <c r="AX226" s="14" t="s">
        <v>84</v>
      </c>
      <c r="AY226" s="271" t="s">
        <v>125</v>
      </c>
    </row>
    <row r="227" s="2" customFormat="1" ht="62.7" customHeight="1">
      <c r="A227" s="38"/>
      <c r="B227" s="39"/>
      <c r="C227" s="236" t="s">
        <v>363</v>
      </c>
      <c r="D227" s="236" t="s">
        <v>128</v>
      </c>
      <c r="E227" s="237" t="s">
        <v>364</v>
      </c>
      <c r="F227" s="238" t="s">
        <v>365</v>
      </c>
      <c r="G227" s="239" t="s">
        <v>332</v>
      </c>
      <c r="H227" s="240">
        <v>80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41</v>
      </c>
      <c r="O227" s="91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149</v>
      </c>
      <c r="AT227" s="248" t="s">
        <v>128</v>
      </c>
      <c r="AU227" s="248" t="s">
        <v>86</v>
      </c>
      <c r="AY227" s="17" t="s">
        <v>125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84</v>
      </c>
      <c r="BK227" s="249">
        <f>ROUND(I227*H227,2)</f>
        <v>0</v>
      </c>
      <c r="BL227" s="17" t="s">
        <v>149</v>
      </c>
      <c r="BM227" s="248" t="s">
        <v>366</v>
      </c>
    </row>
    <row r="228" s="14" customFormat="1">
      <c r="A228" s="14"/>
      <c r="B228" s="261"/>
      <c r="C228" s="262"/>
      <c r="D228" s="252" t="s">
        <v>134</v>
      </c>
      <c r="E228" s="263" t="s">
        <v>1</v>
      </c>
      <c r="F228" s="264" t="s">
        <v>337</v>
      </c>
      <c r="G228" s="262"/>
      <c r="H228" s="265">
        <v>80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134</v>
      </c>
      <c r="AU228" s="271" t="s">
        <v>86</v>
      </c>
      <c r="AV228" s="14" t="s">
        <v>86</v>
      </c>
      <c r="AW228" s="14" t="s">
        <v>32</v>
      </c>
      <c r="AX228" s="14" t="s">
        <v>84</v>
      </c>
      <c r="AY228" s="271" t="s">
        <v>125</v>
      </c>
    </row>
    <row r="229" s="2" customFormat="1" ht="62.7" customHeight="1">
      <c r="A229" s="38"/>
      <c r="B229" s="39"/>
      <c r="C229" s="236" t="s">
        <v>367</v>
      </c>
      <c r="D229" s="236" t="s">
        <v>128</v>
      </c>
      <c r="E229" s="237" t="s">
        <v>368</v>
      </c>
      <c r="F229" s="238" t="s">
        <v>369</v>
      </c>
      <c r="G229" s="239" t="s">
        <v>332</v>
      </c>
      <c r="H229" s="240">
        <v>85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41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149</v>
      </c>
      <c r="AT229" s="248" t="s">
        <v>128</v>
      </c>
      <c r="AU229" s="248" t="s">
        <v>86</v>
      </c>
      <c r="AY229" s="17" t="s">
        <v>125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84</v>
      </c>
      <c r="BK229" s="249">
        <f>ROUND(I229*H229,2)</f>
        <v>0</v>
      </c>
      <c r="BL229" s="17" t="s">
        <v>149</v>
      </c>
      <c r="BM229" s="248" t="s">
        <v>370</v>
      </c>
    </row>
    <row r="230" s="14" customFormat="1">
      <c r="A230" s="14"/>
      <c r="B230" s="261"/>
      <c r="C230" s="262"/>
      <c r="D230" s="252" t="s">
        <v>134</v>
      </c>
      <c r="E230" s="263" t="s">
        <v>1</v>
      </c>
      <c r="F230" s="264" t="s">
        <v>335</v>
      </c>
      <c r="G230" s="262"/>
      <c r="H230" s="265">
        <v>85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134</v>
      </c>
      <c r="AU230" s="271" t="s">
        <v>86</v>
      </c>
      <c r="AV230" s="14" t="s">
        <v>86</v>
      </c>
      <c r="AW230" s="14" t="s">
        <v>32</v>
      </c>
      <c r="AX230" s="14" t="s">
        <v>84</v>
      </c>
      <c r="AY230" s="271" t="s">
        <v>125</v>
      </c>
    </row>
    <row r="231" s="2" customFormat="1" ht="49.05" customHeight="1">
      <c r="A231" s="38"/>
      <c r="B231" s="39"/>
      <c r="C231" s="236" t="s">
        <v>371</v>
      </c>
      <c r="D231" s="236" t="s">
        <v>128</v>
      </c>
      <c r="E231" s="237" t="s">
        <v>372</v>
      </c>
      <c r="F231" s="238" t="s">
        <v>373</v>
      </c>
      <c r="G231" s="239" t="s">
        <v>282</v>
      </c>
      <c r="H231" s="240">
        <v>120</v>
      </c>
      <c r="I231" s="241"/>
      <c r="J231" s="242">
        <f>ROUND(I231*H231,2)</f>
        <v>0</v>
      </c>
      <c r="K231" s="243"/>
      <c r="L231" s="44"/>
      <c r="M231" s="244" t="s">
        <v>1</v>
      </c>
      <c r="N231" s="245" t="s">
        <v>41</v>
      </c>
      <c r="O231" s="91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149</v>
      </c>
      <c r="AT231" s="248" t="s">
        <v>128</v>
      </c>
      <c r="AU231" s="248" t="s">
        <v>86</v>
      </c>
      <c r="AY231" s="17" t="s">
        <v>125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84</v>
      </c>
      <c r="BK231" s="249">
        <f>ROUND(I231*H231,2)</f>
        <v>0</v>
      </c>
      <c r="BL231" s="17" t="s">
        <v>149</v>
      </c>
      <c r="BM231" s="248" t="s">
        <v>374</v>
      </c>
    </row>
    <row r="232" s="14" customFormat="1">
      <c r="A232" s="14"/>
      <c r="B232" s="261"/>
      <c r="C232" s="262"/>
      <c r="D232" s="252" t="s">
        <v>134</v>
      </c>
      <c r="E232" s="263" t="s">
        <v>1</v>
      </c>
      <c r="F232" s="264" t="s">
        <v>304</v>
      </c>
      <c r="G232" s="262"/>
      <c r="H232" s="265">
        <v>120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134</v>
      </c>
      <c r="AU232" s="271" t="s">
        <v>86</v>
      </c>
      <c r="AV232" s="14" t="s">
        <v>86</v>
      </c>
      <c r="AW232" s="14" t="s">
        <v>32</v>
      </c>
      <c r="AX232" s="14" t="s">
        <v>84</v>
      </c>
      <c r="AY232" s="271" t="s">
        <v>125</v>
      </c>
    </row>
    <row r="233" s="2" customFormat="1" ht="24.15" customHeight="1">
      <c r="A233" s="38"/>
      <c r="B233" s="39"/>
      <c r="C233" s="236" t="s">
        <v>375</v>
      </c>
      <c r="D233" s="236" t="s">
        <v>128</v>
      </c>
      <c r="E233" s="237" t="s">
        <v>376</v>
      </c>
      <c r="F233" s="238" t="s">
        <v>377</v>
      </c>
      <c r="G233" s="239" t="s">
        <v>282</v>
      </c>
      <c r="H233" s="240">
        <v>440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41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149</v>
      </c>
      <c r="AT233" s="248" t="s">
        <v>128</v>
      </c>
      <c r="AU233" s="248" t="s">
        <v>86</v>
      </c>
      <c r="AY233" s="17" t="s">
        <v>125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84</v>
      </c>
      <c r="BK233" s="249">
        <f>ROUND(I233*H233,2)</f>
        <v>0</v>
      </c>
      <c r="BL233" s="17" t="s">
        <v>149</v>
      </c>
      <c r="BM233" s="248" t="s">
        <v>378</v>
      </c>
    </row>
    <row r="234" s="14" customFormat="1">
      <c r="A234" s="14"/>
      <c r="B234" s="261"/>
      <c r="C234" s="262"/>
      <c r="D234" s="252" t="s">
        <v>134</v>
      </c>
      <c r="E234" s="263" t="s">
        <v>1</v>
      </c>
      <c r="F234" s="264" t="s">
        <v>379</v>
      </c>
      <c r="G234" s="262"/>
      <c r="H234" s="265">
        <v>440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134</v>
      </c>
      <c r="AU234" s="271" t="s">
        <v>86</v>
      </c>
      <c r="AV234" s="14" t="s">
        <v>86</v>
      </c>
      <c r="AW234" s="14" t="s">
        <v>32</v>
      </c>
      <c r="AX234" s="14" t="s">
        <v>84</v>
      </c>
      <c r="AY234" s="271" t="s">
        <v>125</v>
      </c>
    </row>
    <row r="235" s="2" customFormat="1" ht="37.8" customHeight="1">
      <c r="A235" s="38"/>
      <c r="B235" s="39"/>
      <c r="C235" s="236" t="s">
        <v>380</v>
      </c>
      <c r="D235" s="236" t="s">
        <v>128</v>
      </c>
      <c r="E235" s="237" t="s">
        <v>381</v>
      </c>
      <c r="F235" s="238" t="s">
        <v>382</v>
      </c>
      <c r="G235" s="239" t="s">
        <v>216</v>
      </c>
      <c r="H235" s="240">
        <v>66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41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149</v>
      </c>
      <c r="AT235" s="248" t="s">
        <v>128</v>
      </c>
      <c r="AU235" s="248" t="s">
        <v>86</v>
      </c>
      <c r="AY235" s="17" t="s">
        <v>125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84</v>
      </c>
      <c r="BK235" s="249">
        <f>ROUND(I235*H235,2)</f>
        <v>0</v>
      </c>
      <c r="BL235" s="17" t="s">
        <v>149</v>
      </c>
      <c r="BM235" s="248" t="s">
        <v>383</v>
      </c>
    </row>
    <row r="236" s="14" customFormat="1">
      <c r="A236" s="14"/>
      <c r="B236" s="261"/>
      <c r="C236" s="262"/>
      <c r="D236" s="252" t="s">
        <v>134</v>
      </c>
      <c r="E236" s="263" t="s">
        <v>1</v>
      </c>
      <c r="F236" s="264" t="s">
        <v>384</v>
      </c>
      <c r="G236" s="262"/>
      <c r="H236" s="265">
        <v>66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134</v>
      </c>
      <c r="AU236" s="271" t="s">
        <v>86</v>
      </c>
      <c r="AV236" s="14" t="s">
        <v>86</v>
      </c>
      <c r="AW236" s="14" t="s">
        <v>32</v>
      </c>
      <c r="AX236" s="14" t="s">
        <v>84</v>
      </c>
      <c r="AY236" s="271" t="s">
        <v>125</v>
      </c>
    </row>
    <row r="237" s="2" customFormat="1" ht="24.15" customHeight="1">
      <c r="A237" s="38"/>
      <c r="B237" s="39"/>
      <c r="C237" s="236" t="s">
        <v>385</v>
      </c>
      <c r="D237" s="236" t="s">
        <v>128</v>
      </c>
      <c r="E237" s="237" t="s">
        <v>386</v>
      </c>
      <c r="F237" s="238" t="s">
        <v>387</v>
      </c>
      <c r="G237" s="239" t="s">
        <v>216</v>
      </c>
      <c r="H237" s="240">
        <v>66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41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149</v>
      </c>
      <c r="AT237" s="248" t="s">
        <v>128</v>
      </c>
      <c r="AU237" s="248" t="s">
        <v>86</v>
      </c>
      <c r="AY237" s="17" t="s">
        <v>125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84</v>
      </c>
      <c r="BK237" s="249">
        <f>ROUND(I237*H237,2)</f>
        <v>0</v>
      </c>
      <c r="BL237" s="17" t="s">
        <v>149</v>
      </c>
      <c r="BM237" s="248" t="s">
        <v>388</v>
      </c>
    </row>
    <row r="238" s="13" customFormat="1">
      <c r="A238" s="13"/>
      <c r="B238" s="250"/>
      <c r="C238" s="251"/>
      <c r="D238" s="252" t="s">
        <v>134</v>
      </c>
      <c r="E238" s="253" t="s">
        <v>1</v>
      </c>
      <c r="F238" s="254" t="s">
        <v>389</v>
      </c>
      <c r="G238" s="251"/>
      <c r="H238" s="253" t="s">
        <v>1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134</v>
      </c>
      <c r="AU238" s="260" t="s">
        <v>86</v>
      </c>
      <c r="AV238" s="13" t="s">
        <v>84</v>
      </c>
      <c r="AW238" s="13" t="s">
        <v>32</v>
      </c>
      <c r="AX238" s="13" t="s">
        <v>76</v>
      </c>
      <c r="AY238" s="260" t="s">
        <v>125</v>
      </c>
    </row>
    <row r="239" s="14" customFormat="1">
      <c r="A239" s="14"/>
      <c r="B239" s="261"/>
      <c r="C239" s="262"/>
      <c r="D239" s="252" t="s">
        <v>134</v>
      </c>
      <c r="E239" s="263" t="s">
        <v>1</v>
      </c>
      <c r="F239" s="264" t="s">
        <v>390</v>
      </c>
      <c r="G239" s="262"/>
      <c r="H239" s="265">
        <v>66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1" t="s">
        <v>134</v>
      </c>
      <c r="AU239" s="271" t="s">
        <v>86</v>
      </c>
      <c r="AV239" s="14" t="s">
        <v>86</v>
      </c>
      <c r="AW239" s="14" t="s">
        <v>32</v>
      </c>
      <c r="AX239" s="14" t="s">
        <v>84</v>
      </c>
      <c r="AY239" s="271" t="s">
        <v>125</v>
      </c>
    </row>
    <row r="240" s="12" customFormat="1" ht="22.8" customHeight="1">
      <c r="A240" s="12"/>
      <c r="B240" s="220"/>
      <c r="C240" s="221"/>
      <c r="D240" s="222" t="s">
        <v>75</v>
      </c>
      <c r="E240" s="234" t="s">
        <v>86</v>
      </c>
      <c r="F240" s="234" t="s">
        <v>391</v>
      </c>
      <c r="G240" s="221"/>
      <c r="H240" s="221"/>
      <c r="I240" s="224"/>
      <c r="J240" s="235">
        <f>BK240</f>
        <v>0</v>
      </c>
      <c r="K240" s="221"/>
      <c r="L240" s="226"/>
      <c r="M240" s="227"/>
      <c r="N240" s="228"/>
      <c r="O240" s="228"/>
      <c r="P240" s="229">
        <f>SUM(P241:P246)</f>
        <v>0</v>
      </c>
      <c r="Q240" s="228"/>
      <c r="R240" s="229">
        <f>SUM(R241:R246)</f>
        <v>0.021700000000000001</v>
      </c>
      <c r="S240" s="228"/>
      <c r="T240" s="230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1" t="s">
        <v>84</v>
      </c>
      <c r="AT240" s="232" t="s">
        <v>75</v>
      </c>
      <c r="AU240" s="232" t="s">
        <v>84</v>
      </c>
      <c r="AY240" s="231" t="s">
        <v>125</v>
      </c>
      <c r="BK240" s="233">
        <f>SUM(BK241:BK246)</f>
        <v>0</v>
      </c>
    </row>
    <row r="241" s="2" customFormat="1" ht="24.15" customHeight="1">
      <c r="A241" s="38"/>
      <c r="B241" s="39"/>
      <c r="C241" s="236" t="s">
        <v>392</v>
      </c>
      <c r="D241" s="236" t="s">
        <v>128</v>
      </c>
      <c r="E241" s="237" t="s">
        <v>393</v>
      </c>
      <c r="F241" s="238" t="s">
        <v>394</v>
      </c>
      <c r="G241" s="239" t="s">
        <v>216</v>
      </c>
      <c r="H241" s="240">
        <v>1.2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41</v>
      </c>
      <c r="O241" s="91"/>
      <c r="P241" s="246">
        <f>O241*H241</f>
        <v>0</v>
      </c>
      <c r="Q241" s="246">
        <v>0</v>
      </c>
      <c r="R241" s="246">
        <f>Q241*H241</f>
        <v>0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149</v>
      </c>
      <c r="AT241" s="248" t="s">
        <v>128</v>
      </c>
      <c r="AU241" s="248" t="s">
        <v>86</v>
      </c>
      <c r="AY241" s="17" t="s">
        <v>125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84</v>
      </c>
      <c r="BK241" s="249">
        <f>ROUND(I241*H241,2)</f>
        <v>0</v>
      </c>
      <c r="BL241" s="17" t="s">
        <v>149</v>
      </c>
      <c r="BM241" s="248" t="s">
        <v>395</v>
      </c>
    </row>
    <row r="242" s="13" customFormat="1">
      <c r="A242" s="13"/>
      <c r="B242" s="250"/>
      <c r="C242" s="251"/>
      <c r="D242" s="252" t="s">
        <v>134</v>
      </c>
      <c r="E242" s="253" t="s">
        <v>1</v>
      </c>
      <c r="F242" s="254" t="s">
        <v>396</v>
      </c>
      <c r="G242" s="251"/>
      <c r="H242" s="253" t="s">
        <v>1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134</v>
      </c>
      <c r="AU242" s="260" t="s">
        <v>86</v>
      </c>
      <c r="AV242" s="13" t="s">
        <v>84</v>
      </c>
      <c r="AW242" s="13" t="s">
        <v>32</v>
      </c>
      <c r="AX242" s="13" t="s">
        <v>76</v>
      </c>
      <c r="AY242" s="260" t="s">
        <v>125</v>
      </c>
    </row>
    <row r="243" s="14" customFormat="1">
      <c r="A243" s="14"/>
      <c r="B243" s="261"/>
      <c r="C243" s="262"/>
      <c r="D243" s="252" t="s">
        <v>134</v>
      </c>
      <c r="E243" s="263" t="s">
        <v>1</v>
      </c>
      <c r="F243" s="264" t="s">
        <v>239</v>
      </c>
      <c r="G243" s="262"/>
      <c r="H243" s="265">
        <v>1.2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1" t="s">
        <v>134</v>
      </c>
      <c r="AU243" s="271" t="s">
        <v>86</v>
      </c>
      <c r="AV243" s="14" t="s">
        <v>86</v>
      </c>
      <c r="AW243" s="14" t="s">
        <v>32</v>
      </c>
      <c r="AX243" s="14" t="s">
        <v>84</v>
      </c>
      <c r="AY243" s="271" t="s">
        <v>125</v>
      </c>
    </row>
    <row r="244" s="2" customFormat="1" ht="49.05" customHeight="1">
      <c r="A244" s="38"/>
      <c r="B244" s="39"/>
      <c r="C244" s="236" t="s">
        <v>397</v>
      </c>
      <c r="D244" s="236" t="s">
        <v>128</v>
      </c>
      <c r="E244" s="237" t="s">
        <v>398</v>
      </c>
      <c r="F244" s="238" t="s">
        <v>399</v>
      </c>
      <c r="G244" s="239" t="s">
        <v>351</v>
      </c>
      <c r="H244" s="240">
        <v>10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41</v>
      </c>
      <c r="O244" s="91"/>
      <c r="P244" s="246">
        <f>O244*H244</f>
        <v>0</v>
      </c>
      <c r="Q244" s="246">
        <v>0.0021700000000000001</v>
      </c>
      <c r="R244" s="246">
        <f>Q244*H244</f>
        <v>0.021700000000000001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149</v>
      </c>
      <c r="AT244" s="248" t="s">
        <v>128</v>
      </c>
      <c r="AU244" s="248" t="s">
        <v>86</v>
      </c>
      <c r="AY244" s="17" t="s">
        <v>125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84</v>
      </c>
      <c r="BK244" s="249">
        <f>ROUND(I244*H244,2)</f>
        <v>0</v>
      </c>
      <c r="BL244" s="17" t="s">
        <v>149</v>
      </c>
      <c r="BM244" s="248" t="s">
        <v>400</v>
      </c>
    </row>
    <row r="245" s="13" customFormat="1">
      <c r="A245" s="13"/>
      <c r="B245" s="250"/>
      <c r="C245" s="251"/>
      <c r="D245" s="252" t="s">
        <v>134</v>
      </c>
      <c r="E245" s="253" t="s">
        <v>1</v>
      </c>
      <c r="F245" s="254" t="s">
        <v>396</v>
      </c>
      <c r="G245" s="251"/>
      <c r="H245" s="253" t="s">
        <v>1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134</v>
      </c>
      <c r="AU245" s="260" t="s">
        <v>86</v>
      </c>
      <c r="AV245" s="13" t="s">
        <v>84</v>
      </c>
      <c r="AW245" s="13" t="s">
        <v>32</v>
      </c>
      <c r="AX245" s="13" t="s">
        <v>76</v>
      </c>
      <c r="AY245" s="260" t="s">
        <v>125</v>
      </c>
    </row>
    <row r="246" s="14" customFormat="1">
      <c r="A246" s="14"/>
      <c r="B246" s="261"/>
      <c r="C246" s="262"/>
      <c r="D246" s="252" t="s">
        <v>134</v>
      </c>
      <c r="E246" s="263" t="s">
        <v>1</v>
      </c>
      <c r="F246" s="264" t="s">
        <v>180</v>
      </c>
      <c r="G246" s="262"/>
      <c r="H246" s="265">
        <v>10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134</v>
      </c>
      <c r="AU246" s="271" t="s">
        <v>86</v>
      </c>
      <c r="AV246" s="14" t="s">
        <v>86</v>
      </c>
      <c r="AW246" s="14" t="s">
        <v>32</v>
      </c>
      <c r="AX246" s="14" t="s">
        <v>84</v>
      </c>
      <c r="AY246" s="271" t="s">
        <v>125</v>
      </c>
    </row>
    <row r="247" s="12" customFormat="1" ht="22.8" customHeight="1">
      <c r="A247" s="12"/>
      <c r="B247" s="220"/>
      <c r="C247" s="221"/>
      <c r="D247" s="222" t="s">
        <v>75</v>
      </c>
      <c r="E247" s="234" t="s">
        <v>7</v>
      </c>
      <c r="F247" s="234" t="s">
        <v>401</v>
      </c>
      <c r="G247" s="221"/>
      <c r="H247" s="221"/>
      <c r="I247" s="224"/>
      <c r="J247" s="235">
        <f>BK247</f>
        <v>0</v>
      </c>
      <c r="K247" s="221"/>
      <c r="L247" s="226"/>
      <c r="M247" s="227"/>
      <c r="N247" s="228"/>
      <c r="O247" s="228"/>
      <c r="P247" s="229">
        <f>SUM(P248:P267)</f>
        <v>0</v>
      </c>
      <c r="Q247" s="228"/>
      <c r="R247" s="229">
        <f>SUM(R248:R267)</f>
        <v>48.914670179999995</v>
      </c>
      <c r="S247" s="228"/>
      <c r="T247" s="230">
        <f>SUM(T248:T267)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31" t="s">
        <v>84</v>
      </c>
      <c r="AT247" s="232" t="s">
        <v>75</v>
      </c>
      <c r="AU247" s="232" t="s">
        <v>84</v>
      </c>
      <c r="AY247" s="231" t="s">
        <v>125</v>
      </c>
      <c r="BK247" s="233">
        <f>SUM(BK248:BK267)</f>
        <v>0</v>
      </c>
    </row>
    <row r="248" s="2" customFormat="1" ht="37.8" customHeight="1">
      <c r="A248" s="38"/>
      <c r="B248" s="39"/>
      <c r="C248" s="236" t="s">
        <v>402</v>
      </c>
      <c r="D248" s="236" t="s">
        <v>128</v>
      </c>
      <c r="E248" s="237" t="s">
        <v>403</v>
      </c>
      <c r="F248" s="238" t="s">
        <v>404</v>
      </c>
      <c r="G248" s="239" t="s">
        <v>282</v>
      </c>
      <c r="H248" s="240">
        <v>627.35000000000002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41</v>
      </c>
      <c r="O248" s="91"/>
      <c r="P248" s="246">
        <f>O248*H248</f>
        <v>0</v>
      </c>
      <c r="Q248" s="246">
        <v>0.00013999999999999999</v>
      </c>
      <c r="R248" s="246">
        <f>Q248*H248</f>
        <v>0.08782899999999999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149</v>
      </c>
      <c r="AT248" s="248" t="s">
        <v>128</v>
      </c>
      <c r="AU248" s="248" t="s">
        <v>86</v>
      </c>
      <c r="AY248" s="17" t="s">
        <v>125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84</v>
      </c>
      <c r="BK248" s="249">
        <f>ROUND(I248*H248,2)</f>
        <v>0</v>
      </c>
      <c r="BL248" s="17" t="s">
        <v>149</v>
      </c>
      <c r="BM248" s="248" t="s">
        <v>405</v>
      </c>
    </row>
    <row r="249" s="14" customFormat="1">
      <c r="A249" s="14"/>
      <c r="B249" s="261"/>
      <c r="C249" s="262"/>
      <c r="D249" s="252" t="s">
        <v>134</v>
      </c>
      <c r="E249" s="263" t="s">
        <v>1</v>
      </c>
      <c r="F249" s="264" t="s">
        <v>284</v>
      </c>
      <c r="G249" s="262"/>
      <c r="H249" s="265">
        <v>627.35000000000002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134</v>
      </c>
      <c r="AU249" s="271" t="s">
        <v>86</v>
      </c>
      <c r="AV249" s="14" t="s">
        <v>86</v>
      </c>
      <c r="AW249" s="14" t="s">
        <v>32</v>
      </c>
      <c r="AX249" s="14" t="s">
        <v>84</v>
      </c>
      <c r="AY249" s="271" t="s">
        <v>125</v>
      </c>
    </row>
    <row r="250" s="2" customFormat="1" ht="14.4" customHeight="1">
      <c r="A250" s="38"/>
      <c r="B250" s="39"/>
      <c r="C250" s="286" t="s">
        <v>406</v>
      </c>
      <c r="D250" s="286" t="s">
        <v>263</v>
      </c>
      <c r="E250" s="287" t="s">
        <v>407</v>
      </c>
      <c r="F250" s="288" t="s">
        <v>408</v>
      </c>
      <c r="G250" s="289" t="s">
        <v>282</v>
      </c>
      <c r="H250" s="290">
        <v>658.71799999999996</v>
      </c>
      <c r="I250" s="291"/>
      <c r="J250" s="292">
        <f>ROUND(I250*H250,2)</f>
        <v>0</v>
      </c>
      <c r="K250" s="293"/>
      <c r="L250" s="294"/>
      <c r="M250" s="295" t="s">
        <v>1</v>
      </c>
      <c r="N250" s="296" t="s">
        <v>41</v>
      </c>
      <c r="O250" s="91"/>
      <c r="P250" s="246">
        <f>O250*H250</f>
        <v>0</v>
      </c>
      <c r="Q250" s="246">
        <v>0.00040000000000000002</v>
      </c>
      <c r="R250" s="246">
        <f>Q250*H250</f>
        <v>0.26348719999999998</v>
      </c>
      <c r="S250" s="246">
        <v>0</v>
      </c>
      <c r="T250" s="24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174</v>
      </c>
      <c r="AT250" s="248" t="s">
        <v>263</v>
      </c>
      <c r="AU250" s="248" t="s">
        <v>86</v>
      </c>
      <c r="AY250" s="17" t="s">
        <v>125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84</v>
      </c>
      <c r="BK250" s="249">
        <f>ROUND(I250*H250,2)</f>
        <v>0</v>
      </c>
      <c r="BL250" s="17" t="s">
        <v>149</v>
      </c>
      <c r="BM250" s="248" t="s">
        <v>409</v>
      </c>
    </row>
    <row r="251" s="14" customFormat="1">
      <c r="A251" s="14"/>
      <c r="B251" s="261"/>
      <c r="C251" s="262"/>
      <c r="D251" s="252" t="s">
        <v>134</v>
      </c>
      <c r="E251" s="263" t="s">
        <v>1</v>
      </c>
      <c r="F251" s="264" t="s">
        <v>410</v>
      </c>
      <c r="G251" s="262"/>
      <c r="H251" s="265">
        <v>627.35000000000002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134</v>
      </c>
      <c r="AU251" s="271" t="s">
        <v>86</v>
      </c>
      <c r="AV251" s="14" t="s">
        <v>86</v>
      </c>
      <c r="AW251" s="14" t="s">
        <v>32</v>
      </c>
      <c r="AX251" s="14" t="s">
        <v>84</v>
      </c>
      <c r="AY251" s="271" t="s">
        <v>125</v>
      </c>
    </row>
    <row r="252" s="14" customFormat="1">
      <c r="A252" s="14"/>
      <c r="B252" s="261"/>
      <c r="C252" s="262"/>
      <c r="D252" s="252" t="s">
        <v>134</v>
      </c>
      <c r="E252" s="262"/>
      <c r="F252" s="264" t="s">
        <v>411</v>
      </c>
      <c r="G252" s="262"/>
      <c r="H252" s="265">
        <v>658.71799999999996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134</v>
      </c>
      <c r="AU252" s="271" t="s">
        <v>86</v>
      </c>
      <c r="AV252" s="14" t="s">
        <v>86</v>
      </c>
      <c r="AW252" s="14" t="s">
        <v>4</v>
      </c>
      <c r="AX252" s="14" t="s">
        <v>84</v>
      </c>
      <c r="AY252" s="271" t="s">
        <v>125</v>
      </c>
    </row>
    <row r="253" s="2" customFormat="1" ht="24.15" customHeight="1">
      <c r="A253" s="38"/>
      <c r="B253" s="39"/>
      <c r="C253" s="236" t="s">
        <v>412</v>
      </c>
      <c r="D253" s="236" t="s">
        <v>128</v>
      </c>
      <c r="E253" s="237" t="s">
        <v>413</v>
      </c>
      <c r="F253" s="238" t="s">
        <v>414</v>
      </c>
      <c r="G253" s="239" t="s">
        <v>216</v>
      </c>
      <c r="H253" s="240">
        <v>19.962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41</v>
      </c>
      <c r="O253" s="91"/>
      <c r="P253" s="246">
        <f>O253*H253</f>
        <v>0</v>
      </c>
      <c r="Q253" s="246">
        <v>2.4327899999999998</v>
      </c>
      <c r="R253" s="246">
        <f>Q253*H253</f>
        <v>48.563353979999995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149</v>
      </c>
      <c r="AT253" s="248" t="s">
        <v>128</v>
      </c>
      <c r="AU253" s="248" t="s">
        <v>86</v>
      </c>
      <c r="AY253" s="17" t="s">
        <v>125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149</v>
      </c>
      <c r="BM253" s="248" t="s">
        <v>415</v>
      </c>
    </row>
    <row r="254" s="13" customFormat="1">
      <c r="A254" s="13"/>
      <c r="B254" s="250"/>
      <c r="C254" s="251"/>
      <c r="D254" s="252" t="s">
        <v>134</v>
      </c>
      <c r="E254" s="253" t="s">
        <v>1</v>
      </c>
      <c r="F254" s="254" t="s">
        <v>416</v>
      </c>
      <c r="G254" s="251"/>
      <c r="H254" s="253" t="s">
        <v>1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134</v>
      </c>
      <c r="AU254" s="260" t="s">
        <v>86</v>
      </c>
      <c r="AV254" s="13" t="s">
        <v>84</v>
      </c>
      <c r="AW254" s="13" t="s">
        <v>32</v>
      </c>
      <c r="AX254" s="13" t="s">
        <v>76</v>
      </c>
      <c r="AY254" s="260" t="s">
        <v>125</v>
      </c>
    </row>
    <row r="255" s="13" customFormat="1">
      <c r="A255" s="13"/>
      <c r="B255" s="250"/>
      <c r="C255" s="251"/>
      <c r="D255" s="252" t="s">
        <v>134</v>
      </c>
      <c r="E255" s="253" t="s">
        <v>1</v>
      </c>
      <c r="F255" s="254" t="s">
        <v>417</v>
      </c>
      <c r="G255" s="251"/>
      <c r="H255" s="253" t="s">
        <v>1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134</v>
      </c>
      <c r="AU255" s="260" t="s">
        <v>86</v>
      </c>
      <c r="AV255" s="13" t="s">
        <v>84</v>
      </c>
      <c r="AW255" s="13" t="s">
        <v>32</v>
      </c>
      <c r="AX255" s="13" t="s">
        <v>76</v>
      </c>
      <c r="AY255" s="260" t="s">
        <v>125</v>
      </c>
    </row>
    <row r="256" s="14" customFormat="1">
      <c r="A256" s="14"/>
      <c r="B256" s="261"/>
      <c r="C256" s="262"/>
      <c r="D256" s="252" t="s">
        <v>134</v>
      </c>
      <c r="E256" s="263" t="s">
        <v>1</v>
      </c>
      <c r="F256" s="264" t="s">
        <v>418</v>
      </c>
      <c r="G256" s="262"/>
      <c r="H256" s="265">
        <v>1.849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1" t="s">
        <v>134</v>
      </c>
      <c r="AU256" s="271" t="s">
        <v>86</v>
      </c>
      <c r="AV256" s="14" t="s">
        <v>86</v>
      </c>
      <c r="AW256" s="14" t="s">
        <v>32</v>
      </c>
      <c r="AX256" s="14" t="s">
        <v>76</v>
      </c>
      <c r="AY256" s="271" t="s">
        <v>125</v>
      </c>
    </row>
    <row r="257" s="13" customFormat="1">
      <c r="A257" s="13"/>
      <c r="B257" s="250"/>
      <c r="C257" s="251"/>
      <c r="D257" s="252" t="s">
        <v>134</v>
      </c>
      <c r="E257" s="253" t="s">
        <v>1</v>
      </c>
      <c r="F257" s="254" t="s">
        <v>419</v>
      </c>
      <c r="G257" s="251"/>
      <c r="H257" s="253" t="s">
        <v>1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134</v>
      </c>
      <c r="AU257" s="260" t="s">
        <v>86</v>
      </c>
      <c r="AV257" s="13" t="s">
        <v>84</v>
      </c>
      <c r="AW257" s="13" t="s">
        <v>32</v>
      </c>
      <c r="AX257" s="13" t="s">
        <v>76</v>
      </c>
      <c r="AY257" s="260" t="s">
        <v>125</v>
      </c>
    </row>
    <row r="258" s="13" customFormat="1">
      <c r="A258" s="13"/>
      <c r="B258" s="250"/>
      <c r="C258" s="251"/>
      <c r="D258" s="252" t="s">
        <v>134</v>
      </c>
      <c r="E258" s="253" t="s">
        <v>1</v>
      </c>
      <c r="F258" s="254" t="s">
        <v>420</v>
      </c>
      <c r="G258" s="251"/>
      <c r="H258" s="253" t="s">
        <v>1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0" t="s">
        <v>134</v>
      </c>
      <c r="AU258" s="260" t="s">
        <v>86</v>
      </c>
      <c r="AV258" s="13" t="s">
        <v>84</v>
      </c>
      <c r="AW258" s="13" t="s">
        <v>32</v>
      </c>
      <c r="AX258" s="13" t="s">
        <v>76</v>
      </c>
      <c r="AY258" s="260" t="s">
        <v>125</v>
      </c>
    </row>
    <row r="259" s="14" customFormat="1">
      <c r="A259" s="14"/>
      <c r="B259" s="261"/>
      <c r="C259" s="262"/>
      <c r="D259" s="252" t="s">
        <v>134</v>
      </c>
      <c r="E259" s="263" t="s">
        <v>1</v>
      </c>
      <c r="F259" s="264" t="s">
        <v>421</v>
      </c>
      <c r="G259" s="262"/>
      <c r="H259" s="265">
        <v>18.113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1" t="s">
        <v>134</v>
      </c>
      <c r="AU259" s="271" t="s">
        <v>86</v>
      </c>
      <c r="AV259" s="14" t="s">
        <v>86</v>
      </c>
      <c r="AW259" s="14" t="s">
        <v>32</v>
      </c>
      <c r="AX259" s="14" t="s">
        <v>76</v>
      </c>
      <c r="AY259" s="271" t="s">
        <v>125</v>
      </c>
    </row>
    <row r="260" s="15" customFormat="1">
      <c r="A260" s="15"/>
      <c r="B260" s="275"/>
      <c r="C260" s="276"/>
      <c r="D260" s="252" t="s">
        <v>134</v>
      </c>
      <c r="E260" s="277" t="s">
        <v>1</v>
      </c>
      <c r="F260" s="278" t="s">
        <v>225</v>
      </c>
      <c r="G260" s="276"/>
      <c r="H260" s="279">
        <v>19.962</v>
      </c>
      <c r="I260" s="280"/>
      <c r="J260" s="276"/>
      <c r="K260" s="276"/>
      <c r="L260" s="281"/>
      <c r="M260" s="282"/>
      <c r="N260" s="283"/>
      <c r="O260" s="283"/>
      <c r="P260" s="283"/>
      <c r="Q260" s="283"/>
      <c r="R260" s="283"/>
      <c r="S260" s="283"/>
      <c r="T260" s="28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5" t="s">
        <v>134</v>
      </c>
      <c r="AU260" s="285" t="s">
        <v>86</v>
      </c>
      <c r="AV260" s="15" t="s">
        <v>149</v>
      </c>
      <c r="AW260" s="15" t="s">
        <v>32</v>
      </c>
      <c r="AX260" s="15" t="s">
        <v>84</v>
      </c>
      <c r="AY260" s="285" t="s">
        <v>125</v>
      </c>
    </row>
    <row r="261" s="2" customFormat="1" ht="37.8" customHeight="1">
      <c r="A261" s="38"/>
      <c r="B261" s="39"/>
      <c r="C261" s="236" t="s">
        <v>422</v>
      </c>
      <c r="D261" s="236" t="s">
        <v>128</v>
      </c>
      <c r="E261" s="237" t="s">
        <v>423</v>
      </c>
      <c r="F261" s="238" t="s">
        <v>424</v>
      </c>
      <c r="G261" s="239" t="s">
        <v>282</v>
      </c>
      <c r="H261" s="240">
        <v>806.20000000000005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41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149</v>
      </c>
      <c r="AT261" s="248" t="s">
        <v>128</v>
      </c>
      <c r="AU261" s="248" t="s">
        <v>86</v>
      </c>
      <c r="AY261" s="17" t="s">
        <v>125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84</v>
      </c>
      <c r="BK261" s="249">
        <f>ROUND(I261*H261,2)</f>
        <v>0</v>
      </c>
      <c r="BL261" s="17" t="s">
        <v>149</v>
      </c>
      <c r="BM261" s="248" t="s">
        <v>425</v>
      </c>
    </row>
    <row r="262" s="13" customFormat="1">
      <c r="A262" s="13"/>
      <c r="B262" s="250"/>
      <c r="C262" s="251"/>
      <c r="D262" s="252" t="s">
        <v>134</v>
      </c>
      <c r="E262" s="253" t="s">
        <v>1</v>
      </c>
      <c r="F262" s="254" t="s">
        <v>426</v>
      </c>
      <c r="G262" s="251"/>
      <c r="H262" s="253" t="s">
        <v>1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134</v>
      </c>
      <c r="AU262" s="260" t="s">
        <v>86</v>
      </c>
      <c r="AV262" s="13" t="s">
        <v>84</v>
      </c>
      <c r="AW262" s="13" t="s">
        <v>32</v>
      </c>
      <c r="AX262" s="13" t="s">
        <v>76</v>
      </c>
      <c r="AY262" s="260" t="s">
        <v>125</v>
      </c>
    </row>
    <row r="263" s="13" customFormat="1">
      <c r="A263" s="13"/>
      <c r="B263" s="250"/>
      <c r="C263" s="251"/>
      <c r="D263" s="252" t="s">
        <v>134</v>
      </c>
      <c r="E263" s="253" t="s">
        <v>1</v>
      </c>
      <c r="F263" s="254" t="s">
        <v>427</v>
      </c>
      <c r="G263" s="251"/>
      <c r="H263" s="253" t="s">
        <v>1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134</v>
      </c>
      <c r="AU263" s="260" t="s">
        <v>86</v>
      </c>
      <c r="AV263" s="13" t="s">
        <v>84</v>
      </c>
      <c r="AW263" s="13" t="s">
        <v>32</v>
      </c>
      <c r="AX263" s="13" t="s">
        <v>76</v>
      </c>
      <c r="AY263" s="260" t="s">
        <v>125</v>
      </c>
    </row>
    <row r="264" s="14" customFormat="1">
      <c r="A264" s="14"/>
      <c r="B264" s="261"/>
      <c r="C264" s="262"/>
      <c r="D264" s="252" t="s">
        <v>134</v>
      </c>
      <c r="E264" s="263" t="s">
        <v>1</v>
      </c>
      <c r="F264" s="264" t="s">
        <v>428</v>
      </c>
      <c r="G264" s="262"/>
      <c r="H264" s="265">
        <v>806.20000000000005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1" t="s">
        <v>134</v>
      </c>
      <c r="AU264" s="271" t="s">
        <v>86</v>
      </c>
      <c r="AV264" s="14" t="s">
        <v>86</v>
      </c>
      <c r="AW264" s="14" t="s">
        <v>32</v>
      </c>
      <c r="AX264" s="14" t="s">
        <v>84</v>
      </c>
      <c r="AY264" s="271" t="s">
        <v>125</v>
      </c>
    </row>
    <row r="265" s="2" customFormat="1" ht="37.8" customHeight="1">
      <c r="A265" s="38"/>
      <c r="B265" s="39"/>
      <c r="C265" s="236" t="s">
        <v>429</v>
      </c>
      <c r="D265" s="236" t="s">
        <v>128</v>
      </c>
      <c r="E265" s="237" t="s">
        <v>430</v>
      </c>
      <c r="F265" s="238" t="s">
        <v>431</v>
      </c>
      <c r="G265" s="239" t="s">
        <v>282</v>
      </c>
      <c r="H265" s="240">
        <v>224.25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41</v>
      </c>
      <c r="O265" s="91"/>
      <c r="P265" s="246">
        <f>O265*H265</f>
        <v>0</v>
      </c>
      <c r="Q265" s="246">
        <v>0</v>
      </c>
      <c r="R265" s="246">
        <f>Q265*H265</f>
        <v>0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149</v>
      </c>
      <c r="AT265" s="248" t="s">
        <v>128</v>
      </c>
      <c r="AU265" s="248" t="s">
        <v>86</v>
      </c>
      <c r="AY265" s="17" t="s">
        <v>125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84</v>
      </c>
      <c r="BK265" s="249">
        <f>ROUND(I265*H265,2)</f>
        <v>0</v>
      </c>
      <c r="BL265" s="17" t="s">
        <v>149</v>
      </c>
      <c r="BM265" s="248" t="s">
        <v>432</v>
      </c>
    </row>
    <row r="266" s="13" customFormat="1">
      <c r="A266" s="13"/>
      <c r="B266" s="250"/>
      <c r="C266" s="251"/>
      <c r="D266" s="252" t="s">
        <v>134</v>
      </c>
      <c r="E266" s="253" t="s">
        <v>1</v>
      </c>
      <c r="F266" s="254" t="s">
        <v>433</v>
      </c>
      <c r="G266" s="251"/>
      <c r="H266" s="253" t="s">
        <v>1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0" t="s">
        <v>134</v>
      </c>
      <c r="AU266" s="260" t="s">
        <v>86</v>
      </c>
      <c r="AV266" s="13" t="s">
        <v>84</v>
      </c>
      <c r="AW266" s="13" t="s">
        <v>32</v>
      </c>
      <c r="AX266" s="13" t="s">
        <v>76</v>
      </c>
      <c r="AY266" s="260" t="s">
        <v>125</v>
      </c>
    </row>
    <row r="267" s="14" customFormat="1">
      <c r="A267" s="14"/>
      <c r="B267" s="261"/>
      <c r="C267" s="262"/>
      <c r="D267" s="252" t="s">
        <v>134</v>
      </c>
      <c r="E267" s="263" t="s">
        <v>1</v>
      </c>
      <c r="F267" s="264" t="s">
        <v>434</v>
      </c>
      <c r="G267" s="262"/>
      <c r="H267" s="265">
        <v>224.25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134</v>
      </c>
      <c r="AU267" s="271" t="s">
        <v>86</v>
      </c>
      <c r="AV267" s="14" t="s">
        <v>86</v>
      </c>
      <c r="AW267" s="14" t="s">
        <v>32</v>
      </c>
      <c r="AX267" s="14" t="s">
        <v>84</v>
      </c>
      <c r="AY267" s="271" t="s">
        <v>125</v>
      </c>
    </row>
    <row r="268" s="12" customFormat="1" ht="22.8" customHeight="1">
      <c r="A268" s="12"/>
      <c r="B268" s="220"/>
      <c r="C268" s="221"/>
      <c r="D268" s="222" t="s">
        <v>75</v>
      </c>
      <c r="E268" s="234" t="s">
        <v>141</v>
      </c>
      <c r="F268" s="234" t="s">
        <v>435</v>
      </c>
      <c r="G268" s="221"/>
      <c r="H268" s="221"/>
      <c r="I268" s="224"/>
      <c r="J268" s="235">
        <f>BK268</f>
        <v>0</v>
      </c>
      <c r="K268" s="221"/>
      <c r="L268" s="226"/>
      <c r="M268" s="227"/>
      <c r="N268" s="228"/>
      <c r="O268" s="228"/>
      <c r="P268" s="229">
        <f>SUM(P269:P270)</f>
        <v>0</v>
      </c>
      <c r="Q268" s="228"/>
      <c r="R268" s="229">
        <f>SUM(R269:R270)</f>
        <v>0</v>
      </c>
      <c r="S268" s="228"/>
      <c r="T268" s="230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1" t="s">
        <v>84</v>
      </c>
      <c r="AT268" s="232" t="s">
        <v>75</v>
      </c>
      <c r="AU268" s="232" t="s">
        <v>84</v>
      </c>
      <c r="AY268" s="231" t="s">
        <v>125</v>
      </c>
      <c r="BK268" s="233">
        <f>SUM(BK269:BK270)</f>
        <v>0</v>
      </c>
    </row>
    <row r="269" s="2" customFormat="1" ht="24.15" customHeight="1">
      <c r="A269" s="38"/>
      <c r="B269" s="39"/>
      <c r="C269" s="236" t="s">
        <v>436</v>
      </c>
      <c r="D269" s="236" t="s">
        <v>128</v>
      </c>
      <c r="E269" s="237" t="s">
        <v>437</v>
      </c>
      <c r="F269" s="238" t="s">
        <v>438</v>
      </c>
      <c r="G269" s="239" t="s">
        <v>332</v>
      </c>
      <c r="H269" s="240">
        <v>14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41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149</v>
      </c>
      <c r="AT269" s="248" t="s">
        <v>128</v>
      </c>
      <c r="AU269" s="248" t="s">
        <v>86</v>
      </c>
      <c r="AY269" s="17" t="s">
        <v>125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84</v>
      </c>
      <c r="BK269" s="249">
        <f>ROUND(I269*H269,2)</f>
        <v>0</v>
      </c>
      <c r="BL269" s="17" t="s">
        <v>149</v>
      </c>
      <c r="BM269" s="248" t="s">
        <v>439</v>
      </c>
    </row>
    <row r="270" s="14" customFormat="1">
      <c r="A270" s="14"/>
      <c r="B270" s="261"/>
      <c r="C270" s="262"/>
      <c r="D270" s="252" t="s">
        <v>134</v>
      </c>
      <c r="E270" s="263" t="s">
        <v>1</v>
      </c>
      <c r="F270" s="264" t="s">
        <v>440</v>
      </c>
      <c r="G270" s="262"/>
      <c r="H270" s="265">
        <v>14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134</v>
      </c>
      <c r="AU270" s="271" t="s">
        <v>86</v>
      </c>
      <c r="AV270" s="14" t="s">
        <v>86</v>
      </c>
      <c r="AW270" s="14" t="s">
        <v>32</v>
      </c>
      <c r="AX270" s="14" t="s">
        <v>84</v>
      </c>
      <c r="AY270" s="271" t="s">
        <v>125</v>
      </c>
    </row>
    <row r="271" s="12" customFormat="1" ht="22.8" customHeight="1">
      <c r="A271" s="12"/>
      <c r="B271" s="220"/>
      <c r="C271" s="221"/>
      <c r="D271" s="222" t="s">
        <v>75</v>
      </c>
      <c r="E271" s="234" t="s">
        <v>149</v>
      </c>
      <c r="F271" s="234" t="s">
        <v>441</v>
      </c>
      <c r="G271" s="221"/>
      <c r="H271" s="221"/>
      <c r="I271" s="224"/>
      <c r="J271" s="235">
        <f>BK271</f>
        <v>0</v>
      </c>
      <c r="K271" s="221"/>
      <c r="L271" s="226"/>
      <c r="M271" s="227"/>
      <c r="N271" s="228"/>
      <c r="O271" s="228"/>
      <c r="P271" s="229">
        <f>SUM(P272:P274)</f>
        <v>0</v>
      </c>
      <c r="Q271" s="228"/>
      <c r="R271" s="229">
        <f>SUM(R272:R274)</f>
        <v>0</v>
      </c>
      <c r="S271" s="228"/>
      <c r="T271" s="230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1" t="s">
        <v>84</v>
      </c>
      <c r="AT271" s="232" t="s">
        <v>75</v>
      </c>
      <c r="AU271" s="232" t="s">
        <v>84</v>
      </c>
      <c r="AY271" s="231" t="s">
        <v>125</v>
      </c>
      <c r="BK271" s="233">
        <f>SUM(BK272:BK274)</f>
        <v>0</v>
      </c>
    </row>
    <row r="272" s="2" customFormat="1" ht="24.15" customHeight="1">
      <c r="A272" s="38"/>
      <c r="B272" s="39"/>
      <c r="C272" s="236" t="s">
        <v>442</v>
      </c>
      <c r="D272" s="236" t="s">
        <v>128</v>
      </c>
      <c r="E272" s="237" t="s">
        <v>443</v>
      </c>
      <c r="F272" s="238" t="s">
        <v>444</v>
      </c>
      <c r="G272" s="239" t="s">
        <v>216</v>
      </c>
      <c r="H272" s="240">
        <v>0.80000000000000004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41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149</v>
      </c>
      <c r="AT272" s="248" t="s">
        <v>128</v>
      </c>
      <c r="AU272" s="248" t="s">
        <v>86</v>
      </c>
      <c r="AY272" s="17" t="s">
        <v>125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84</v>
      </c>
      <c r="BK272" s="249">
        <f>ROUND(I272*H272,2)</f>
        <v>0</v>
      </c>
      <c r="BL272" s="17" t="s">
        <v>149</v>
      </c>
      <c r="BM272" s="248" t="s">
        <v>445</v>
      </c>
    </row>
    <row r="273" s="13" customFormat="1">
      <c r="A273" s="13"/>
      <c r="B273" s="250"/>
      <c r="C273" s="251"/>
      <c r="D273" s="252" t="s">
        <v>134</v>
      </c>
      <c r="E273" s="253" t="s">
        <v>1</v>
      </c>
      <c r="F273" s="254" t="s">
        <v>446</v>
      </c>
      <c r="G273" s="251"/>
      <c r="H273" s="253" t="s">
        <v>1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134</v>
      </c>
      <c r="AU273" s="260" t="s">
        <v>86</v>
      </c>
      <c r="AV273" s="13" t="s">
        <v>84</v>
      </c>
      <c r="AW273" s="13" t="s">
        <v>32</v>
      </c>
      <c r="AX273" s="13" t="s">
        <v>76</v>
      </c>
      <c r="AY273" s="260" t="s">
        <v>125</v>
      </c>
    </row>
    <row r="274" s="14" customFormat="1">
      <c r="A274" s="14"/>
      <c r="B274" s="261"/>
      <c r="C274" s="262"/>
      <c r="D274" s="252" t="s">
        <v>134</v>
      </c>
      <c r="E274" s="263" t="s">
        <v>1</v>
      </c>
      <c r="F274" s="264" t="s">
        <v>447</v>
      </c>
      <c r="G274" s="262"/>
      <c r="H274" s="265">
        <v>0.80000000000000004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134</v>
      </c>
      <c r="AU274" s="271" t="s">
        <v>86</v>
      </c>
      <c r="AV274" s="14" t="s">
        <v>86</v>
      </c>
      <c r="AW274" s="14" t="s">
        <v>32</v>
      </c>
      <c r="AX274" s="14" t="s">
        <v>84</v>
      </c>
      <c r="AY274" s="271" t="s">
        <v>125</v>
      </c>
    </row>
    <row r="275" s="12" customFormat="1" ht="22.8" customHeight="1">
      <c r="A275" s="12"/>
      <c r="B275" s="220"/>
      <c r="C275" s="221"/>
      <c r="D275" s="222" t="s">
        <v>75</v>
      </c>
      <c r="E275" s="234" t="s">
        <v>124</v>
      </c>
      <c r="F275" s="234" t="s">
        <v>448</v>
      </c>
      <c r="G275" s="221"/>
      <c r="H275" s="221"/>
      <c r="I275" s="224"/>
      <c r="J275" s="235">
        <f>BK275</f>
        <v>0</v>
      </c>
      <c r="K275" s="221"/>
      <c r="L275" s="226"/>
      <c r="M275" s="227"/>
      <c r="N275" s="228"/>
      <c r="O275" s="228"/>
      <c r="P275" s="229">
        <f>SUM(P276:P367)</f>
        <v>0</v>
      </c>
      <c r="Q275" s="228"/>
      <c r="R275" s="229">
        <f>SUM(R276:R367)</f>
        <v>113.27286907999999</v>
      </c>
      <c r="S275" s="228"/>
      <c r="T275" s="230">
        <f>SUM(T276:T367)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1" t="s">
        <v>84</v>
      </c>
      <c r="AT275" s="232" t="s">
        <v>75</v>
      </c>
      <c r="AU275" s="232" t="s">
        <v>84</v>
      </c>
      <c r="AY275" s="231" t="s">
        <v>125</v>
      </c>
      <c r="BK275" s="233">
        <f>SUM(BK276:BK367)</f>
        <v>0</v>
      </c>
    </row>
    <row r="276" s="2" customFormat="1" ht="24.15" customHeight="1">
      <c r="A276" s="38"/>
      <c r="B276" s="39"/>
      <c r="C276" s="236" t="s">
        <v>449</v>
      </c>
      <c r="D276" s="236" t="s">
        <v>128</v>
      </c>
      <c r="E276" s="237" t="s">
        <v>450</v>
      </c>
      <c r="F276" s="238" t="s">
        <v>451</v>
      </c>
      <c r="G276" s="239" t="s">
        <v>282</v>
      </c>
      <c r="H276" s="240">
        <v>60</v>
      </c>
      <c r="I276" s="241"/>
      <c r="J276" s="242">
        <f>ROUND(I276*H276,2)</f>
        <v>0</v>
      </c>
      <c r="K276" s="243"/>
      <c r="L276" s="44"/>
      <c r="M276" s="244" t="s">
        <v>1</v>
      </c>
      <c r="N276" s="245" t="s">
        <v>41</v>
      </c>
      <c r="O276" s="91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149</v>
      </c>
      <c r="AT276" s="248" t="s">
        <v>128</v>
      </c>
      <c r="AU276" s="248" t="s">
        <v>86</v>
      </c>
      <c r="AY276" s="17" t="s">
        <v>125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84</v>
      </c>
      <c r="BK276" s="249">
        <f>ROUND(I276*H276,2)</f>
        <v>0</v>
      </c>
      <c r="BL276" s="17" t="s">
        <v>149</v>
      </c>
      <c r="BM276" s="248" t="s">
        <v>452</v>
      </c>
    </row>
    <row r="277" s="13" customFormat="1">
      <c r="A277" s="13"/>
      <c r="B277" s="250"/>
      <c r="C277" s="251"/>
      <c r="D277" s="252" t="s">
        <v>134</v>
      </c>
      <c r="E277" s="253" t="s">
        <v>1</v>
      </c>
      <c r="F277" s="254" t="s">
        <v>453</v>
      </c>
      <c r="G277" s="251"/>
      <c r="H277" s="253" t="s">
        <v>1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134</v>
      </c>
      <c r="AU277" s="260" t="s">
        <v>86</v>
      </c>
      <c r="AV277" s="13" t="s">
        <v>84</v>
      </c>
      <c r="AW277" s="13" t="s">
        <v>32</v>
      </c>
      <c r="AX277" s="13" t="s">
        <v>76</v>
      </c>
      <c r="AY277" s="260" t="s">
        <v>125</v>
      </c>
    </row>
    <row r="278" s="13" customFormat="1">
      <c r="A278" s="13"/>
      <c r="B278" s="250"/>
      <c r="C278" s="251"/>
      <c r="D278" s="252" t="s">
        <v>134</v>
      </c>
      <c r="E278" s="253" t="s">
        <v>1</v>
      </c>
      <c r="F278" s="254" t="s">
        <v>454</v>
      </c>
      <c r="G278" s="251"/>
      <c r="H278" s="253" t="s">
        <v>1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134</v>
      </c>
      <c r="AU278" s="260" t="s">
        <v>86</v>
      </c>
      <c r="AV278" s="13" t="s">
        <v>84</v>
      </c>
      <c r="AW278" s="13" t="s">
        <v>32</v>
      </c>
      <c r="AX278" s="13" t="s">
        <v>76</v>
      </c>
      <c r="AY278" s="260" t="s">
        <v>125</v>
      </c>
    </row>
    <row r="279" s="14" customFormat="1">
      <c r="A279" s="14"/>
      <c r="B279" s="261"/>
      <c r="C279" s="262"/>
      <c r="D279" s="252" t="s">
        <v>134</v>
      </c>
      <c r="E279" s="263" t="s">
        <v>1</v>
      </c>
      <c r="F279" s="264" t="s">
        <v>455</v>
      </c>
      <c r="G279" s="262"/>
      <c r="H279" s="265">
        <v>60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1" t="s">
        <v>134</v>
      </c>
      <c r="AU279" s="271" t="s">
        <v>86</v>
      </c>
      <c r="AV279" s="14" t="s">
        <v>86</v>
      </c>
      <c r="AW279" s="14" t="s">
        <v>32</v>
      </c>
      <c r="AX279" s="14" t="s">
        <v>84</v>
      </c>
      <c r="AY279" s="271" t="s">
        <v>125</v>
      </c>
    </row>
    <row r="280" s="2" customFormat="1" ht="24.15" customHeight="1">
      <c r="A280" s="38"/>
      <c r="B280" s="39"/>
      <c r="C280" s="236" t="s">
        <v>456</v>
      </c>
      <c r="D280" s="236" t="s">
        <v>128</v>
      </c>
      <c r="E280" s="237" t="s">
        <v>457</v>
      </c>
      <c r="F280" s="238" t="s">
        <v>458</v>
      </c>
      <c r="G280" s="239" t="s">
        <v>282</v>
      </c>
      <c r="H280" s="240">
        <v>223.09999999999999</v>
      </c>
      <c r="I280" s="241"/>
      <c r="J280" s="242">
        <f>ROUND(I280*H280,2)</f>
        <v>0</v>
      </c>
      <c r="K280" s="243"/>
      <c r="L280" s="44"/>
      <c r="M280" s="244" t="s">
        <v>1</v>
      </c>
      <c r="N280" s="245" t="s">
        <v>41</v>
      </c>
      <c r="O280" s="91"/>
      <c r="P280" s="246">
        <f>O280*H280</f>
        <v>0</v>
      </c>
      <c r="Q280" s="246">
        <v>0</v>
      </c>
      <c r="R280" s="246">
        <f>Q280*H280</f>
        <v>0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149</v>
      </c>
      <c r="AT280" s="248" t="s">
        <v>128</v>
      </c>
      <c r="AU280" s="248" t="s">
        <v>86</v>
      </c>
      <c r="AY280" s="17" t="s">
        <v>125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84</v>
      </c>
      <c r="BK280" s="249">
        <f>ROUND(I280*H280,2)</f>
        <v>0</v>
      </c>
      <c r="BL280" s="17" t="s">
        <v>149</v>
      </c>
      <c r="BM280" s="248" t="s">
        <v>459</v>
      </c>
    </row>
    <row r="281" s="13" customFormat="1">
      <c r="A281" s="13"/>
      <c r="B281" s="250"/>
      <c r="C281" s="251"/>
      <c r="D281" s="252" t="s">
        <v>134</v>
      </c>
      <c r="E281" s="253" t="s">
        <v>1</v>
      </c>
      <c r="F281" s="254" t="s">
        <v>460</v>
      </c>
      <c r="G281" s="251"/>
      <c r="H281" s="253" t="s">
        <v>1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134</v>
      </c>
      <c r="AU281" s="260" t="s">
        <v>86</v>
      </c>
      <c r="AV281" s="13" t="s">
        <v>84</v>
      </c>
      <c r="AW281" s="13" t="s">
        <v>32</v>
      </c>
      <c r="AX281" s="13" t="s">
        <v>76</v>
      </c>
      <c r="AY281" s="260" t="s">
        <v>125</v>
      </c>
    </row>
    <row r="282" s="13" customFormat="1">
      <c r="A282" s="13"/>
      <c r="B282" s="250"/>
      <c r="C282" s="251"/>
      <c r="D282" s="252" t="s">
        <v>134</v>
      </c>
      <c r="E282" s="253" t="s">
        <v>1</v>
      </c>
      <c r="F282" s="254" t="s">
        <v>417</v>
      </c>
      <c r="G282" s="251"/>
      <c r="H282" s="253" t="s">
        <v>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134</v>
      </c>
      <c r="AU282" s="260" t="s">
        <v>86</v>
      </c>
      <c r="AV282" s="13" t="s">
        <v>84</v>
      </c>
      <c r="AW282" s="13" t="s">
        <v>32</v>
      </c>
      <c r="AX282" s="13" t="s">
        <v>76</v>
      </c>
      <c r="AY282" s="260" t="s">
        <v>125</v>
      </c>
    </row>
    <row r="283" s="14" customFormat="1">
      <c r="A283" s="14"/>
      <c r="B283" s="261"/>
      <c r="C283" s="262"/>
      <c r="D283" s="252" t="s">
        <v>134</v>
      </c>
      <c r="E283" s="263" t="s">
        <v>1</v>
      </c>
      <c r="F283" s="264" t="s">
        <v>461</v>
      </c>
      <c r="G283" s="262"/>
      <c r="H283" s="265">
        <v>58.100000000000001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134</v>
      </c>
      <c r="AU283" s="271" t="s">
        <v>86</v>
      </c>
      <c r="AV283" s="14" t="s">
        <v>86</v>
      </c>
      <c r="AW283" s="14" t="s">
        <v>32</v>
      </c>
      <c r="AX283" s="14" t="s">
        <v>76</v>
      </c>
      <c r="AY283" s="271" t="s">
        <v>125</v>
      </c>
    </row>
    <row r="284" s="13" customFormat="1">
      <c r="A284" s="13"/>
      <c r="B284" s="250"/>
      <c r="C284" s="251"/>
      <c r="D284" s="252" t="s">
        <v>134</v>
      </c>
      <c r="E284" s="253" t="s">
        <v>1</v>
      </c>
      <c r="F284" s="254" t="s">
        <v>462</v>
      </c>
      <c r="G284" s="251"/>
      <c r="H284" s="253" t="s">
        <v>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134</v>
      </c>
      <c r="AU284" s="260" t="s">
        <v>86</v>
      </c>
      <c r="AV284" s="13" t="s">
        <v>84</v>
      </c>
      <c r="AW284" s="13" t="s">
        <v>32</v>
      </c>
      <c r="AX284" s="13" t="s">
        <v>76</v>
      </c>
      <c r="AY284" s="260" t="s">
        <v>125</v>
      </c>
    </row>
    <row r="285" s="14" customFormat="1">
      <c r="A285" s="14"/>
      <c r="B285" s="261"/>
      <c r="C285" s="262"/>
      <c r="D285" s="252" t="s">
        <v>134</v>
      </c>
      <c r="E285" s="263" t="s">
        <v>1</v>
      </c>
      <c r="F285" s="264" t="s">
        <v>463</v>
      </c>
      <c r="G285" s="262"/>
      <c r="H285" s="265">
        <v>165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134</v>
      </c>
      <c r="AU285" s="271" t="s">
        <v>86</v>
      </c>
      <c r="AV285" s="14" t="s">
        <v>86</v>
      </c>
      <c r="AW285" s="14" t="s">
        <v>32</v>
      </c>
      <c r="AX285" s="14" t="s">
        <v>76</v>
      </c>
      <c r="AY285" s="271" t="s">
        <v>125</v>
      </c>
    </row>
    <row r="286" s="15" customFormat="1">
      <c r="A286" s="15"/>
      <c r="B286" s="275"/>
      <c r="C286" s="276"/>
      <c r="D286" s="252" t="s">
        <v>134</v>
      </c>
      <c r="E286" s="277" t="s">
        <v>1</v>
      </c>
      <c r="F286" s="278" t="s">
        <v>225</v>
      </c>
      <c r="G286" s="276"/>
      <c r="H286" s="279">
        <v>223.09999999999999</v>
      </c>
      <c r="I286" s="280"/>
      <c r="J286" s="276"/>
      <c r="K286" s="276"/>
      <c r="L286" s="281"/>
      <c r="M286" s="282"/>
      <c r="N286" s="283"/>
      <c r="O286" s="283"/>
      <c r="P286" s="283"/>
      <c r="Q286" s="283"/>
      <c r="R286" s="283"/>
      <c r="S286" s="283"/>
      <c r="T286" s="28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5" t="s">
        <v>134</v>
      </c>
      <c r="AU286" s="285" t="s">
        <v>86</v>
      </c>
      <c r="AV286" s="15" t="s">
        <v>149</v>
      </c>
      <c r="AW286" s="15" t="s">
        <v>32</v>
      </c>
      <c r="AX286" s="15" t="s">
        <v>84</v>
      </c>
      <c r="AY286" s="285" t="s">
        <v>125</v>
      </c>
    </row>
    <row r="287" s="2" customFormat="1" ht="24.15" customHeight="1">
      <c r="A287" s="38"/>
      <c r="B287" s="39"/>
      <c r="C287" s="236" t="s">
        <v>464</v>
      </c>
      <c r="D287" s="236" t="s">
        <v>128</v>
      </c>
      <c r="E287" s="237" t="s">
        <v>457</v>
      </c>
      <c r="F287" s="238" t="s">
        <v>458</v>
      </c>
      <c r="G287" s="239" t="s">
        <v>282</v>
      </c>
      <c r="H287" s="240">
        <v>165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41</v>
      </c>
      <c r="O287" s="91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149</v>
      </c>
      <c r="AT287" s="248" t="s">
        <v>128</v>
      </c>
      <c r="AU287" s="248" t="s">
        <v>86</v>
      </c>
      <c r="AY287" s="17" t="s">
        <v>125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84</v>
      </c>
      <c r="BK287" s="249">
        <f>ROUND(I287*H287,2)</f>
        <v>0</v>
      </c>
      <c r="BL287" s="17" t="s">
        <v>149</v>
      </c>
      <c r="BM287" s="248" t="s">
        <v>465</v>
      </c>
    </row>
    <row r="288" s="13" customFormat="1">
      <c r="A288" s="13"/>
      <c r="B288" s="250"/>
      <c r="C288" s="251"/>
      <c r="D288" s="252" t="s">
        <v>134</v>
      </c>
      <c r="E288" s="253" t="s">
        <v>1</v>
      </c>
      <c r="F288" s="254" t="s">
        <v>453</v>
      </c>
      <c r="G288" s="251"/>
      <c r="H288" s="253" t="s">
        <v>1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0" t="s">
        <v>134</v>
      </c>
      <c r="AU288" s="260" t="s">
        <v>86</v>
      </c>
      <c r="AV288" s="13" t="s">
        <v>84</v>
      </c>
      <c r="AW288" s="13" t="s">
        <v>32</v>
      </c>
      <c r="AX288" s="13" t="s">
        <v>76</v>
      </c>
      <c r="AY288" s="260" t="s">
        <v>125</v>
      </c>
    </row>
    <row r="289" s="13" customFormat="1">
      <c r="A289" s="13"/>
      <c r="B289" s="250"/>
      <c r="C289" s="251"/>
      <c r="D289" s="252" t="s">
        <v>134</v>
      </c>
      <c r="E289" s="253" t="s">
        <v>1</v>
      </c>
      <c r="F289" s="254" t="s">
        <v>462</v>
      </c>
      <c r="G289" s="251"/>
      <c r="H289" s="253" t="s">
        <v>1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0" t="s">
        <v>134</v>
      </c>
      <c r="AU289" s="260" t="s">
        <v>86</v>
      </c>
      <c r="AV289" s="13" t="s">
        <v>84</v>
      </c>
      <c r="AW289" s="13" t="s">
        <v>32</v>
      </c>
      <c r="AX289" s="13" t="s">
        <v>76</v>
      </c>
      <c r="AY289" s="260" t="s">
        <v>125</v>
      </c>
    </row>
    <row r="290" s="14" customFormat="1">
      <c r="A290" s="14"/>
      <c r="B290" s="261"/>
      <c r="C290" s="262"/>
      <c r="D290" s="252" t="s">
        <v>134</v>
      </c>
      <c r="E290" s="263" t="s">
        <v>1</v>
      </c>
      <c r="F290" s="264" t="s">
        <v>463</v>
      </c>
      <c r="G290" s="262"/>
      <c r="H290" s="265">
        <v>165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134</v>
      </c>
      <c r="AU290" s="271" t="s">
        <v>86</v>
      </c>
      <c r="AV290" s="14" t="s">
        <v>86</v>
      </c>
      <c r="AW290" s="14" t="s">
        <v>32</v>
      </c>
      <c r="AX290" s="14" t="s">
        <v>84</v>
      </c>
      <c r="AY290" s="271" t="s">
        <v>125</v>
      </c>
    </row>
    <row r="291" s="2" customFormat="1" ht="24.15" customHeight="1">
      <c r="A291" s="38"/>
      <c r="B291" s="39"/>
      <c r="C291" s="236" t="s">
        <v>466</v>
      </c>
      <c r="D291" s="236" t="s">
        <v>128</v>
      </c>
      <c r="E291" s="237" t="s">
        <v>467</v>
      </c>
      <c r="F291" s="238" t="s">
        <v>468</v>
      </c>
      <c r="G291" s="239" t="s">
        <v>282</v>
      </c>
      <c r="H291" s="240">
        <v>380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41</v>
      </c>
      <c r="O291" s="91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149</v>
      </c>
      <c r="AT291" s="248" t="s">
        <v>128</v>
      </c>
      <c r="AU291" s="248" t="s">
        <v>86</v>
      </c>
      <c r="AY291" s="17" t="s">
        <v>125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84</v>
      </c>
      <c r="BK291" s="249">
        <f>ROUND(I291*H291,2)</f>
        <v>0</v>
      </c>
      <c r="BL291" s="17" t="s">
        <v>149</v>
      </c>
      <c r="BM291" s="248" t="s">
        <v>469</v>
      </c>
    </row>
    <row r="292" s="13" customFormat="1">
      <c r="A292" s="13"/>
      <c r="B292" s="250"/>
      <c r="C292" s="251"/>
      <c r="D292" s="252" t="s">
        <v>134</v>
      </c>
      <c r="E292" s="253" t="s">
        <v>1</v>
      </c>
      <c r="F292" s="254" t="s">
        <v>470</v>
      </c>
      <c r="G292" s="251"/>
      <c r="H292" s="253" t="s">
        <v>1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0" t="s">
        <v>134</v>
      </c>
      <c r="AU292" s="260" t="s">
        <v>86</v>
      </c>
      <c r="AV292" s="13" t="s">
        <v>84</v>
      </c>
      <c r="AW292" s="13" t="s">
        <v>32</v>
      </c>
      <c r="AX292" s="13" t="s">
        <v>76</v>
      </c>
      <c r="AY292" s="260" t="s">
        <v>125</v>
      </c>
    </row>
    <row r="293" s="13" customFormat="1">
      <c r="A293" s="13"/>
      <c r="B293" s="250"/>
      <c r="C293" s="251"/>
      <c r="D293" s="252" t="s">
        <v>134</v>
      </c>
      <c r="E293" s="253" t="s">
        <v>1</v>
      </c>
      <c r="F293" s="254" t="s">
        <v>296</v>
      </c>
      <c r="G293" s="251"/>
      <c r="H293" s="253" t="s">
        <v>1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0" t="s">
        <v>134</v>
      </c>
      <c r="AU293" s="260" t="s">
        <v>86</v>
      </c>
      <c r="AV293" s="13" t="s">
        <v>84</v>
      </c>
      <c r="AW293" s="13" t="s">
        <v>32</v>
      </c>
      <c r="AX293" s="13" t="s">
        <v>76</v>
      </c>
      <c r="AY293" s="260" t="s">
        <v>125</v>
      </c>
    </row>
    <row r="294" s="14" customFormat="1">
      <c r="A294" s="14"/>
      <c r="B294" s="261"/>
      <c r="C294" s="262"/>
      <c r="D294" s="252" t="s">
        <v>134</v>
      </c>
      <c r="E294" s="263" t="s">
        <v>1</v>
      </c>
      <c r="F294" s="264" t="s">
        <v>471</v>
      </c>
      <c r="G294" s="262"/>
      <c r="H294" s="265">
        <v>180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134</v>
      </c>
      <c r="AU294" s="271" t="s">
        <v>86</v>
      </c>
      <c r="AV294" s="14" t="s">
        <v>86</v>
      </c>
      <c r="AW294" s="14" t="s">
        <v>32</v>
      </c>
      <c r="AX294" s="14" t="s">
        <v>76</v>
      </c>
      <c r="AY294" s="271" t="s">
        <v>125</v>
      </c>
    </row>
    <row r="295" s="13" customFormat="1">
      <c r="A295" s="13"/>
      <c r="B295" s="250"/>
      <c r="C295" s="251"/>
      <c r="D295" s="252" t="s">
        <v>134</v>
      </c>
      <c r="E295" s="253" t="s">
        <v>1</v>
      </c>
      <c r="F295" s="254" t="s">
        <v>433</v>
      </c>
      <c r="G295" s="251"/>
      <c r="H295" s="253" t="s">
        <v>1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134</v>
      </c>
      <c r="AU295" s="260" t="s">
        <v>86</v>
      </c>
      <c r="AV295" s="13" t="s">
        <v>84</v>
      </c>
      <c r="AW295" s="13" t="s">
        <v>32</v>
      </c>
      <c r="AX295" s="13" t="s">
        <v>76</v>
      </c>
      <c r="AY295" s="260" t="s">
        <v>125</v>
      </c>
    </row>
    <row r="296" s="14" customFormat="1">
      <c r="A296" s="14"/>
      <c r="B296" s="261"/>
      <c r="C296" s="262"/>
      <c r="D296" s="252" t="s">
        <v>134</v>
      </c>
      <c r="E296" s="263" t="s">
        <v>1</v>
      </c>
      <c r="F296" s="264" t="s">
        <v>472</v>
      </c>
      <c r="G296" s="262"/>
      <c r="H296" s="265">
        <v>200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134</v>
      </c>
      <c r="AU296" s="271" t="s">
        <v>86</v>
      </c>
      <c r="AV296" s="14" t="s">
        <v>86</v>
      </c>
      <c r="AW296" s="14" t="s">
        <v>32</v>
      </c>
      <c r="AX296" s="14" t="s">
        <v>76</v>
      </c>
      <c r="AY296" s="271" t="s">
        <v>125</v>
      </c>
    </row>
    <row r="297" s="15" customFormat="1">
      <c r="A297" s="15"/>
      <c r="B297" s="275"/>
      <c r="C297" s="276"/>
      <c r="D297" s="252" t="s">
        <v>134</v>
      </c>
      <c r="E297" s="277" t="s">
        <v>1</v>
      </c>
      <c r="F297" s="278" t="s">
        <v>225</v>
      </c>
      <c r="G297" s="276"/>
      <c r="H297" s="279">
        <v>380</v>
      </c>
      <c r="I297" s="280"/>
      <c r="J297" s="276"/>
      <c r="K297" s="276"/>
      <c r="L297" s="281"/>
      <c r="M297" s="282"/>
      <c r="N297" s="283"/>
      <c r="O297" s="283"/>
      <c r="P297" s="283"/>
      <c r="Q297" s="283"/>
      <c r="R297" s="283"/>
      <c r="S297" s="283"/>
      <c r="T297" s="28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5" t="s">
        <v>134</v>
      </c>
      <c r="AU297" s="285" t="s">
        <v>86</v>
      </c>
      <c r="AV297" s="15" t="s">
        <v>149</v>
      </c>
      <c r="AW297" s="15" t="s">
        <v>32</v>
      </c>
      <c r="AX297" s="15" t="s">
        <v>84</v>
      </c>
      <c r="AY297" s="285" t="s">
        <v>125</v>
      </c>
    </row>
    <row r="298" s="2" customFormat="1" ht="37.8" customHeight="1">
      <c r="A298" s="38"/>
      <c r="B298" s="39"/>
      <c r="C298" s="236" t="s">
        <v>473</v>
      </c>
      <c r="D298" s="236" t="s">
        <v>128</v>
      </c>
      <c r="E298" s="237" t="s">
        <v>474</v>
      </c>
      <c r="F298" s="238" t="s">
        <v>475</v>
      </c>
      <c r="G298" s="239" t="s">
        <v>282</v>
      </c>
      <c r="H298" s="240">
        <v>135</v>
      </c>
      <c r="I298" s="241"/>
      <c r="J298" s="242">
        <f>ROUND(I298*H298,2)</f>
        <v>0</v>
      </c>
      <c r="K298" s="243"/>
      <c r="L298" s="44"/>
      <c r="M298" s="244" t="s">
        <v>1</v>
      </c>
      <c r="N298" s="245" t="s">
        <v>41</v>
      </c>
      <c r="O298" s="91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149</v>
      </c>
      <c r="AT298" s="248" t="s">
        <v>128</v>
      </c>
      <c r="AU298" s="248" t="s">
        <v>86</v>
      </c>
      <c r="AY298" s="17" t="s">
        <v>125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84</v>
      </c>
      <c r="BK298" s="249">
        <f>ROUND(I298*H298,2)</f>
        <v>0</v>
      </c>
      <c r="BL298" s="17" t="s">
        <v>149</v>
      </c>
      <c r="BM298" s="248" t="s">
        <v>476</v>
      </c>
    </row>
    <row r="299" s="14" customFormat="1">
      <c r="A299" s="14"/>
      <c r="B299" s="261"/>
      <c r="C299" s="262"/>
      <c r="D299" s="252" t="s">
        <v>134</v>
      </c>
      <c r="E299" s="263" t="s">
        <v>1</v>
      </c>
      <c r="F299" s="264" t="s">
        <v>477</v>
      </c>
      <c r="G299" s="262"/>
      <c r="H299" s="265">
        <v>135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1" t="s">
        <v>134</v>
      </c>
      <c r="AU299" s="271" t="s">
        <v>86</v>
      </c>
      <c r="AV299" s="14" t="s">
        <v>86</v>
      </c>
      <c r="AW299" s="14" t="s">
        <v>32</v>
      </c>
      <c r="AX299" s="14" t="s">
        <v>84</v>
      </c>
      <c r="AY299" s="271" t="s">
        <v>125</v>
      </c>
    </row>
    <row r="300" s="2" customFormat="1" ht="37.8" customHeight="1">
      <c r="A300" s="38"/>
      <c r="B300" s="39"/>
      <c r="C300" s="236" t="s">
        <v>478</v>
      </c>
      <c r="D300" s="236" t="s">
        <v>128</v>
      </c>
      <c r="E300" s="237" t="s">
        <v>479</v>
      </c>
      <c r="F300" s="238" t="s">
        <v>480</v>
      </c>
      <c r="G300" s="239" t="s">
        <v>282</v>
      </c>
      <c r="H300" s="240">
        <v>8.25</v>
      </c>
      <c r="I300" s="241"/>
      <c r="J300" s="242">
        <f>ROUND(I300*H300,2)</f>
        <v>0</v>
      </c>
      <c r="K300" s="243"/>
      <c r="L300" s="44"/>
      <c r="M300" s="244" t="s">
        <v>1</v>
      </c>
      <c r="N300" s="245" t="s">
        <v>41</v>
      </c>
      <c r="O300" s="91"/>
      <c r="P300" s="246">
        <f>O300*H300</f>
        <v>0</v>
      </c>
      <c r="Q300" s="246">
        <v>0.46000000000000002</v>
      </c>
      <c r="R300" s="246">
        <f>Q300*H300</f>
        <v>3.7950000000000004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149</v>
      </c>
      <c r="AT300" s="248" t="s">
        <v>128</v>
      </c>
      <c r="AU300" s="248" t="s">
        <v>86</v>
      </c>
      <c r="AY300" s="17" t="s">
        <v>125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84</v>
      </c>
      <c r="BK300" s="249">
        <f>ROUND(I300*H300,2)</f>
        <v>0</v>
      </c>
      <c r="BL300" s="17" t="s">
        <v>149</v>
      </c>
      <c r="BM300" s="248" t="s">
        <v>481</v>
      </c>
    </row>
    <row r="301" s="14" customFormat="1">
      <c r="A301" s="14"/>
      <c r="B301" s="261"/>
      <c r="C301" s="262"/>
      <c r="D301" s="252" t="s">
        <v>134</v>
      </c>
      <c r="E301" s="263" t="s">
        <v>1</v>
      </c>
      <c r="F301" s="264" t="s">
        <v>317</v>
      </c>
      <c r="G301" s="262"/>
      <c r="H301" s="265">
        <v>8.25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134</v>
      </c>
      <c r="AU301" s="271" t="s">
        <v>86</v>
      </c>
      <c r="AV301" s="14" t="s">
        <v>86</v>
      </c>
      <c r="AW301" s="14" t="s">
        <v>32</v>
      </c>
      <c r="AX301" s="14" t="s">
        <v>84</v>
      </c>
      <c r="AY301" s="271" t="s">
        <v>125</v>
      </c>
    </row>
    <row r="302" s="2" customFormat="1" ht="37.8" customHeight="1">
      <c r="A302" s="38"/>
      <c r="B302" s="39"/>
      <c r="C302" s="236" t="s">
        <v>482</v>
      </c>
      <c r="D302" s="236" t="s">
        <v>128</v>
      </c>
      <c r="E302" s="237" t="s">
        <v>483</v>
      </c>
      <c r="F302" s="238" t="s">
        <v>484</v>
      </c>
      <c r="G302" s="239" t="s">
        <v>282</v>
      </c>
      <c r="H302" s="240">
        <v>8.25</v>
      </c>
      <c r="I302" s="241"/>
      <c r="J302" s="242">
        <f>ROUND(I302*H302,2)</f>
        <v>0</v>
      </c>
      <c r="K302" s="243"/>
      <c r="L302" s="44"/>
      <c r="M302" s="244" t="s">
        <v>1</v>
      </c>
      <c r="N302" s="245" t="s">
        <v>41</v>
      </c>
      <c r="O302" s="91"/>
      <c r="P302" s="246">
        <f>O302*H302</f>
        <v>0</v>
      </c>
      <c r="Q302" s="246">
        <v>0.49985000000000002</v>
      </c>
      <c r="R302" s="246">
        <f>Q302*H302</f>
        <v>4.1237624999999998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149</v>
      </c>
      <c r="AT302" s="248" t="s">
        <v>128</v>
      </c>
      <c r="AU302" s="248" t="s">
        <v>86</v>
      </c>
      <c r="AY302" s="17" t="s">
        <v>125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84</v>
      </c>
      <c r="BK302" s="249">
        <f>ROUND(I302*H302,2)</f>
        <v>0</v>
      </c>
      <c r="BL302" s="17" t="s">
        <v>149</v>
      </c>
      <c r="BM302" s="248" t="s">
        <v>485</v>
      </c>
    </row>
    <row r="303" s="14" customFormat="1">
      <c r="A303" s="14"/>
      <c r="B303" s="261"/>
      <c r="C303" s="262"/>
      <c r="D303" s="252" t="s">
        <v>134</v>
      </c>
      <c r="E303" s="263" t="s">
        <v>1</v>
      </c>
      <c r="F303" s="264" t="s">
        <v>317</v>
      </c>
      <c r="G303" s="262"/>
      <c r="H303" s="265">
        <v>8.25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134</v>
      </c>
      <c r="AU303" s="271" t="s">
        <v>86</v>
      </c>
      <c r="AV303" s="14" t="s">
        <v>86</v>
      </c>
      <c r="AW303" s="14" t="s">
        <v>32</v>
      </c>
      <c r="AX303" s="14" t="s">
        <v>84</v>
      </c>
      <c r="AY303" s="271" t="s">
        <v>125</v>
      </c>
    </row>
    <row r="304" s="2" customFormat="1" ht="37.8" customHeight="1">
      <c r="A304" s="38"/>
      <c r="B304" s="39"/>
      <c r="C304" s="236" t="s">
        <v>486</v>
      </c>
      <c r="D304" s="236" t="s">
        <v>128</v>
      </c>
      <c r="E304" s="237" t="s">
        <v>487</v>
      </c>
      <c r="F304" s="238" t="s">
        <v>488</v>
      </c>
      <c r="G304" s="239" t="s">
        <v>282</v>
      </c>
      <c r="H304" s="240">
        <v>135</v>
      </c>
      <c r="I304" s="241"/>
      <c r="J304" s="242">
        <f>ROUND(I304*H304,2)</f>
        <v>0</v>
      </c>
      <c r="K304" s="243"/>
      <c r="L304" s="44"/>
      <c r="M304" s="244" t="s">
        <v>1</v>
      </c>
      <c r="N304" s="245" t="s">
        <v>41</v>
      </c>
      <c r="O304" s="91"/>
      <c r="P304" s="246">
        <f>O304*H304</f>
        <v>0</v>
      </c>
      <c r="Q304" s="246">
        <v>0</v>
      </c>
      <c r="R304" s="246">
        <f>Q304*H304</f>
        <v>0</v>
      </c>
      <c r="S304" s="246">
        <v>0</v>
      </c>
      <c r="T304" s="24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8" t="s">
        <v>149</v>
      </c>
      <c r="AT304" s="248" t="s">
        <v>128</v>
      </c>
      <c r="AU304" s="248" t="s">
        <v>86</v>
      </c>
      <c r="AY304" s="17" t="s">
        <v>125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7" t="s">
        <v>84</v>
      </c>
      <c r="BK304" s="249">
        <f>ROUND(I304*H304,2)</f>
        <v>0</v>
      </c>
      <c r="BL304" s="17" t="s">
        <v>149</v>
      </c>
      <c r="BM304" s="248" t="s">
        <v>489</v>
      </c>
    </row>
    <row r="305" s="14" customFormat="1">
      <c r="A305" s="14"/>
      <c r="B305" s="261"/>
      <c r="C305" s="262"/>
      <c r="D305" s="252" t="s">
        <v>134</v>
      </c>
      <c r="E305" s="263" t="s">
        <v>1</v>
      </c>
      <c r="F305" s="264" t="s">
        <v>477</v>
      </c>
      <c r="G305" s="262"/>
      <c r="H305" s="265">
        <v>135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134</v>
      </c>
      <c r="AU305" s="271" t="s">
        <v>86</v>
      </c>
      <c r="AV305" s="14" t="s">
        <v>86</v>
      </c>
      <c r="AW305" s="14" t="s">
        <v>32</v>
      </c>
      <c r="AX305" s="14" t="s">
        <v>84</v>
      </c>
      <c r="AY305" s="271" t="s">
        <v>125</v>
      </c>
    </row>
    <row r="306" s="2" customFormat="1" ht="37.8" customHeight="1">
      <c r="A306" s="38"/>
      <c r="B306" s="39"/>
      <c r="C306" s="236" t="s">
        <v>490</v>
      </c>
      <c r="D306" s="236" t="s">
        <v>128</v>
      </c>
      <c r="E306" s="237" t="s">
        <v>491</v>
      </c>
      <c r="F306" s="238" t="s">
        <v>492</v>
      </c>
      <c r="G306" s="239" t="s">
        <v>282</v>
      </c>
      <c r="H306" s="240">
        <v>45</v>
      </c>
      <c r="I306" s="241"/>
      <c r="J306" s="242">
        <f>ROUND(I306*H306,2)</f>
        <v>0</v>
      </c>
      <c r="K306" s="243"/>
      <c r="L306" s="44"/>
      <c r="M306" s="244" t="s">
        <v>1</v>
      </c>
      <c r="N306" s="245" t="s">
        <v>41</v>
      </c>
      <c r="O306" s="91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149</v>
      </c>
      <c r="AT306" s="248" t="s">
        <v>128</v>
      </c>
      <c r="AU306" s="248" t="s">
        <v>86</v>
      </c>
      <c r="AY306" s="17" t="s">
        <v>125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84</v>
      </c>
      <c r="BK306" s="249">
        <f>ROUND(I306*H306,2)</f>
        <v>0</v>
      </c>
      <c r="BL306" s="17" t="s">
        <v>149</v>
      </c>
      <c r="BM306" s="248" t="s">
        <v>493</v>
      </c>
    </row>
    <row r="307" s="13" customFormat="1">
      <c r="A307" s="13"/>
      <c r="B307" s="250"/>
      <c r="C307" s="251"/>
      <c r="D307" s="252" t="s">
        <v>134</v>
      </c>
      <c r="E307" s="253" t="s">
        <v>1</v>
      </c>
      <c r="F307" s="254" t="s">
        <v>494</v>
      </c>
      <c r="G307" s="251"/>
      <c r="H307" s="253" t="s">
        <v>1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134</v>
      </c>
      <c r="AU307" s="260" t="s">
        <v>86</v>
      </c>
      <c r="AV307" s="13" t="s">
        <v>84</v>
      </c>
      <c r="AW307" s="13" t="s">
        <v>32</v>
      </c>
      <c r="AX307" s="13" t="s">
        <v>76</v>
      </c>
      <c r="AY307" s="260" t="s">
        <v>125</v>
      </c>
    </row>
    <row r="308" s="14" customFormat="1">
      <c r="A308" s="14"/>
      <c r="B308" s="261"/>
      <c r="C308" s="262"/>
      <c r="D308" s="252" t="s">
        <v>134</v>
      </c>
      <c r="E308" s="263" t="s">
        <v>1</v>
      </c>
      <c r="F308" s="264" t="s">
        <v>495</v>
      </c>
      <c r="G308" s="262"/>
      <c r="H308" s="265">
        <v>45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134</v>
      </c>
      <c r="AU308" s="271" t="s">
        <v>86</v>
      </c>
      <c r="AV308" s="14" t="s">
        <v>86</v>
      </c>
      <c r="AW308" s="14" t="s">
        <v>32</v>
      </c>
      <c r="AX308" s="14" t="s">
        <v>84</v>
      </c>
      <c r="AY308" s="271" t="s">
        <v>125</v>
      </c>
    </row>
    <row r="309" s="2" customFormat="1" ht="24.15" customHeight="1">
      <c r="A309" s="38"/>
      <c r="B309" s="39"/>
      <c r="C309" s="236" t="s">
        <v>496</v>
      </c>
      <c r="D309" s="236" t="s">
        <v>128</v>
      </c>
      <c r="E309" s="237" t="s">
        <v>497</v>
      </c>
      <c r="F309" s="238" t="s">
        <v>498</v>
      </c>
      <c r="G309" s="239" t="s">
        <v>282</v>
      </c>
      <c r="H309" s="240">
        <v>135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41</v>
      </c>
      <c r="O309" s="91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149</v>
      </c>
      <c r="AT309" s="248" t="s">
        <v>128</v>
      </c>
      <c r="AU309" s="248" t="s">
        <v>86</v>
      </c>
      <c r="AY309" s="17" t="s">
        <v>125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84</v>
      </c>
      <c r="BK309" s="249">
        <f>ROUND(I309*H309,2)</f>
        <v>0</v>
      </c>
      <c r="BL309" s="17" t="s">
        <v>149</v>
      </c>
      <c r="BM309" s="248" t="s">
        <v>499</v>
      </c>
    </row>
    <row r="310" s="14" customFormat="1">
      <c r="A310" s="14"/>
      <c r="B310" s="261"/>
      <c r="C310" s="262"/>
      <c r="D310" s="252" t="s">
        <v>134</v>
      </c>
      <c r="E310" s="263" t="s">
        <v>1</v>
      </c>
      <c r="F310" s="264" t="s">
        <v>477</v>
      </c>
      <c r="G310" s="262"/>
      <c r="H310" s="265">
        <v>135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134</v>
      </c>
      <c r="AU310" s="271" t="s">
        <v>86</v>
      </c>
      <c r="AV310" s="14" t="s">
        <v>86</v>
      </c>
      <c r="AW310" s="14" t="s">
        <v>32</v>
      </c>
      <c r="AX310" s="14" t="s">
        <v>84</v>
      </c>
      <c r="AY310" s="271" t="s">
        <v>125</v>
      </c>
    </row>
    <row r="311" s="2" customFormat="1" ht="24.15" customHeight="1">
      <c r="A311" s="38"/>
      <c r="B311" s="39"/>
      <c r="C311" s="236" t="s">
        <v>500</v>
      </c>
      <c r="D311" s="236" t="s">
        <v>128</v>
      </c>
      <c r="E311" s="237" t="s">
        <v>501</v>
      </c>
      <c r="F311" s="238" t="s">
        <v>502</v>
      </c>
      <c r="G311" s="239" t="s">
        <v>282</v>
      </c>
      <c r="H311" s="240">
        <v>228.25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41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149</v>
      </c>
      <c r="AT311" s="248" t="s">
        <v>128</v>
      </c>
      <c r="AU311" s="248" t="s">
        <v>86</v>
      </c>
      <c r="AY311" s="17" t="s">
        <v>125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84</v>
      </c>
      <c r="BK311" s="249">
        <f>ROUND(I311*H311,2)</f>
        <v>0</v>
      </c>
      <c r="BL311" s="17" t="s">
        <v>149</v>
      </c>
      <c r="BM311" s="248" t="s">
        <v>503</v>
      </c>
    </row>
    <row r="312" s="14" customFormat="1">
      <c r="A312" s="14"/>
      <c r="B312" s="261"/>
      <c r="C312" s="262"/>
      <c r="D312" s="252" t="s">
        <v>134</v>
      </c>
      <c r="E312" s="263" t="s">
        <v>1</v>
      </c>
      <c r="F312" s="264" t="s">
        <v>504</v>
      </c>
      <c r="G312" s="262"/>
      <c r="H312" s="265">
        <v>228.25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1" t="s">
        <v>134</v>
      </c>
      <c r="AU312" s="271" t="s">
        <v>86</v>
      </c>
      <c r="AV312" s="14" t="s">
        <v>86</v>
      </c>
      <c r="AW312" s="14" t="s">
        <v>32</v>
      </c>
      <c r="AX312" s="14" t="s">
        <v>84</v>
      </c>
      <c r="AY312" s="271" t="s">
        <v>125</v>
      </c>
    </row>
    <row r="313" s="2" customFormat="1" ht="37.8" customHeight="1">
      <c r="A313" s="38"/>
      <c r="B313" s="39"/>
      <c r="C313" s="236" t="s">
        <v>505</v>
      </c>
      <c r="D313" s="236" t="s">
        <v>128</v>
      </c>
      <c r="E313" s="237" t="s">
        <v>506</v>
      </c>
      <c r="F313" s="238" t="s">
        <v>507</v>
      </c>
      <c r="G313" s="239" t="s">
        <v>282</v>
      </c>
      <c r="H313" s="240">
        <v>228.25</v>
      </c>
      <c r="I313" s="241"/>
      <c r="J313" s="242">
        <f>ROUND(I313*H313,2)</f>
        <v>0</v>
      </c>
      <c r="K313" s="243"/>
      <c r="L313" s="44"/>
      <c r="M313" s="244" t="s">
        <v>1</v>
      </c>
      <c r="N313" s="245" t="s">
        <v>41</v>
      </c>
      <c r="O313" s="91"/>
      <c r="P313" s="246">
        <f>O313*H313</f>
        <v>0</v>
      </c>
      <c r="Q313" s="246">
        <v>0</v>
      </c>
      <c r="R313" s="246">
        <f>Q313*H313</f>
        <v>0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149</v>
      </c>
      <c r="AT313" s="248" t="s">
        <v>128</v>
      </c>
      <c r="AU313" s="248" t="s">
        <v>86</v>
      </c>
      <c r="AY313" s="17" t="s">
        <v>125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84</v>
      </c>
      <c r="BK313" s="249">
        <f>ROUND(I313*H313,2)</f>
        <v>0</v>
      </c>
      <c r="BL313" s="17" t="s">
        <v>149</v>
      </c>
      <c r="BM313" s="248" t="s">
        <v>508</v>
      </c>
    </row>
    <row r="314" s="14" customFormat="1">
      <c r="A314" s="14"/>
      <c r="B314" s="261"/>
      <c r="C314" s="262"/>
      <c r="D314" s="252" t="s">
        <v>134</v>
      </c>
      <c r="E314" s="263" t="s">
        <v>1</v>
      </c>
      <c r="F314" s="264" t="s">
        <v>504</v>
      </c>
      <c r="G314" s="262"/>
      <c r="H314" s="265">
        <v>228.25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1" t="s">
        <v>134</v>
      </c>
      <c r="AU314" s="271" t="s">
        <v>86</v>
      </c>
      <c r="AV314" s="14" t="s">
        <v>86</v>
      </c>
      <c r="AW314" s="14" t="s">
        <v>32</v>
      </c>
      <c r="AX314" s="14" t="s">
        <v>84</v>
      </c>
      <c r="AY314" s="271" t="s">
        <v>125</v>
      </c>
    </row>
    <row r="315" s="2" customFormat="1" ht="49.05" customHeight="1">
      <c r="A315" s="38"/>
      <c r="B315" s="39"/>
      <c r="C315" s="236" t="s">
        <v>509</v>
      </c>
      <c r="D315" s="236" t="s">
        <v>128</v>
      </c>
      <c r="E315" s="237" t="s">
        <v>510</v>
      </c>
      <c r="F315" s="238" t="s">
        <v>511</v>
      </c>
      <c r="G315" s="239" t="s">
        <v>282</v>
      </c>
      <c r="H315" s="240">
        <v>20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41</v>
      </c>
      <c r="O315" s="91"/>
      <c r="P315" s="246">
        <f>O315*H315</f>
        <v>0</v>
      </c>
      <c r="Q315" s="246">
        <v>0.19536000000000001</v>
      </c>
      <c r="R315" s="246">
        <f>Q315*H315</f>
        <v>3.9072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149</v>
      </c>
      <c r="AT315" s="248" t="s">
        <v>128</v>
      </c>
      <c r="AU315" s="248" t="s">
        <v>86</v>
      </c>
      <c r="AY315" s="17" t="s">
        <v>125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84</v>
      </c>
      <c r="BK315" s="249">
        <f>ROUND(I315*H315,2)</f>
        <v>0</v>
      </c>
      <c r="BL315" s="17" t="s">
        <v>149</v>
      </c>
      <c r="BM315" s="248" t="s">
        <v>512</v>
      </c>
    </row>
    <row r="316" s="13" customFormat="1">
      <c r="A316" s="13"/>
      <c r="B316" s="250"/>
      <c r="C316" s="251"/>
      <c r="D316" s="252" t="s">
        <v>134</v>
      </c>
      <c r="E316" s="253" t="s">
        <v>1</v>
      </c>
      <c r="F316" s="254" t="s">
        <v>513</v>
      </c>
      <c r="G316" s="251"/>
      <c r="H316" s="253" t="s">
        <v>1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134</v>
      </c>
      <c r="AU316" s="260" t="s">
        <v>86</v>
      </c>
      <c r="AV316" s="13" t="s">
        <v>84</v>
      </c>
      <c r="AW316" s="13" t="s">
        <v>32</v>
      </c>
      <c r="AX316" s="13" t="s">
        <v>76</v>
      </c>
      <c r="AY316" s="260" t="s">
        <v>125</v>
      </c>
    </row>
    <row r="317" s="14" customFormat="1">
      <c r="A317" s="14"/>
      <c r="B317" s="261"/>
      <c r="C317" s="262"/>
      <c r="D317" s="252" t="s">
        <v>134</v>
      </c>
      <c r="E317" s="263" t="s">
        <v>1</v>
      </c>
      <c r="F317" s="264" t="s">
        <v>514</v>
      </c>
      <c r="G317" s="262"/>
      <c r="H317" s="265">
        <v>20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134</v>
      </c>
      <c r="AU317" s="271" t="s">
        <v>86</v>
      </c>
      <c r="AV317" s="14" t="s">
        <v>86</v>
      </c>
      <c r="AW317" s="14" t="s">
        <v>32</v>
      </c>
      <c r="AX317" s="14" t="s">
        <v>84</v>
      </c>
      <c r="AY317" s="271" t="s">
        <v>125</v>
      </c>
    </row>
    <row r="318" s="2" customFormat="1" ht="14.4" customHeight="1">
      <c r="A318" s="38"/>
      <c r="B318" s="39"/>
      <c r="C318" s="286" t="s">
        <v>515</v>
      </c>
      <c r="D318" s="286" t="s">
        <v>263</v>
      </c>
      <c r="E318" s="287" t="s">
        <v>516</v>
      </c>
      <c r="F318" s="288" t="s">
        <v>517</v>
      </c>
      <c r="G318" s="289" t="s">
        <v>282</v>
      </c>
      <c r="H318" s="290">
        <v>15.022</v>
      </c>
      <c r="I318" s="291"/>
      <c r="J318" s="292">
        <f>ROUND(I318*H318,2)</f>
        <v>0</v>
      </c>
      <c r="K318" s="293"/>
      <c r="L318" s="294"/>
      <c r="M318" s="295" t="s">
        <v>1</v>
      </c>
      <c r="N318" s="296" t="s">
        <v>41</v>
      </c>
      <c r="O318" s="91"/>
      <c r="P318" s="246">
        <f>O318*H318</f>
        <v>0</v>
      </c>
      <c r="Q318" s="246">
        <v>0.17599999999999999</v>
      </c>
      <c r="R318" s="246">
        <f>Q318*H318</f>
        <v>2.643872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174</v>
      </c>
      <c r="AT318" s="248" t="s">
        <v>263</v>
      </c>
      <c r="AU318" s="248" t="s">
        <v>86</v>
      </c>
      <c r="AY318" s="17" t="s">
        <v>125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84</v>
      </c>
      <c r="BK318" s="249">
        <f>ROUND(I318*H318,2)</f>
        <v>0</v>
      </c>
      <c r="BL318" s="17" t="s">
        <v>149</v>
      </c>
      <c r="BM318" s="248" t="s">
        <v>518</v>
      </c>
    </row>
    <row r="319" s="13" customFormat="1">
      <c r="A319" s="13"/>
      <c r="B319" s="250"/>
      <c r="C319" s="251"/>
      <c r="D319" s="252" t="s">
        <v>134</v>
      </c>
      <c r="E319" s="253" t="s">
        <v>1</v>
      </c>
      <c r="F319" s="254" t="s">
        <v>519</v>
      </c>
      <c r="G319" s="251"/>
      <c r="H319" s="253" t="s">
        <v>1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134</v>
      </c>
      <c r="AU319" s="260" t="s">
        <v>86</v>
      </c>
      <c r="AV319" s="13" t="s">
        <v>84</v>
      </c>
      <c r="AW319" s="13" t="s">
        <v>32</v>
      </c>
      <c r="AX319" s="13" t="s">
        <v>76</v>
      </c>
      <c r="AY319" s="260" t="s">
        <v>125</v>
      </c>
    </row>
    <row r="320" s="14" customFormat="1">
      <c r="A320" s="14"/>
      <c r="B320" s="261"/>
      <c r="C320" s="262"/>
      <c r="D320" s="252" t="s">
        <v>134</v>
      </c>
      <c r="E320" s="263" t="s">
        <v>1</v>
      </c>
      <c r="F320" s="264" t="s">
        <v>520</v>
      </c>
      <c r="G320" s="262"/>
      <c r="H320" s="265">
        <v>14.800000000000001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134</v>
      </c>
      <c r="AU320" s="271" t="s">
        <v>86</v>
      </c>
      <c r="AV320" s="14" t="s">
        <v>86</v>
      </c>
      <c r="AW320" s="14" t="s">
        <v>32</v>
      </c>
      <c r="AX320" s="14" t="s">
        <v>84</v>
      </c>
      <c r="AY320" s="271" t="s">
        <v>125</v>
      </c>
    </row>
    <row r="321" s="14" customFormat="1">
      <c r="A321" s="14"/>
      <c r="B321" s="261"/>
      <c r="C321" s="262"/>
      <c r="D321" s="252" t="s">
        <v>134</v>
      </c>
      <c r="E321" s="262"/>
      <c r="F321" s="264" t="s">
        <v>521</v>
      </c>
      <c r="G321" s="262"/>
      <c r="H321" s="265">
        <v>15.022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1" t="s">
        <v>134</v>
      </c>
      <c r="AU321" s="271" t="s">
        <v>86</v>
      </c>
      <c r="AV321" s="14" t="s">
        <v>86</v>
      </c>
      <c r="AW321" s="14" t="s">
        <v>4</v>
      </c>
      <c r="AX321" s="14" t="s">
        <v>84</v>
      </c>
      <c r="AY321" s="271" t="s">
        <v>125</v>
      </c>
    </row>
    <row r="322" s="2" customFormat="1" ht="14.4" customHeight="1">
      <c r="A322" s="38"/>
      <c r="B322" s="39"/>
      <c r="C322" s="286" t="s">
        <v>522</v>
      </c>
      <c r="D322" s="286" t="s">
        <v>263</v>
      </c>
      <c r="E322" s="287" t="s">
        <v>516</v>
      </c>
      <c r="F322" s="288" t="s">
        <v>517</v>
      </c>
      <c r="G322" s="289" t="s">
        <v>282</v>
      </c>
      <c r="H322" s="290">
        <v>5.2779999999999996</v>
      </c>
      <c r="I322" s="291"/>
      <c r="J322" s="292">
        <f>ROUND(I322*H322,2)</f>
        <v>0</v>
      </c>
      <c r="K322" s="293"/>
      <c r="L322" s="294"/>
      <c r="M322" s="295" t="s">
        <v>1</v>
      </c>
      <c r="N322" s="296" t="s">
        <v>41</v>
      </c>
      <c r="O322" s="91"/>
      <c r="P322" s="246">
        <f>O322*H322</f>
        <v>0</v>
      </c>
      <c r="Q322" s="246">
        <v>0.17599999999999999</v>
      </c>
      <c r="R322" s="246">
        <f>Q322*H322</f>
        <v>0.92892799999999986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174</v>
      </c>
      <c r="AT322" s="248" t="s">
        <v>263</v>
      </c>
      <c r="AU322" s="248" t="s">
        <v>86</v>
      </c>
      <c r="AY322" s="17" t="s">
        <v>125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84</v>
      </c>
      <c r="BK322" s="249">
        <f>ROUND(I322*H322,2)</f>
        <v>0</v>
      </c>
      <c r="BL322" s="17" t="s">
        <v>149</v>
      </c>
      <c r="BM322" s="248" t="s">
        <v>523</v>
      </c>
    </row>
    <row r="323" s="13" customFormat="1">
      <c r="A323" s="13"/>
      <c r="B323" s="250"/>
      <c r="C323" s="251"/>
      <c r="D323" s="252" t="s">
        <v>134</v>
      </c>
      <c r="E323" s="253" t="s">
        <v>1</v>
      </c>
      <c r="F323" s="254" t="s">
        <v>524</v>
      </c>
      <c r="G323" s="251"/>
      <c r="H323" s="253" t="s">
        <v>1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0" t="s">
        <v>134</v>
      </c>
      <c r="AU323" s="260" t="s">
        <v>86</v>
      </c>
      <c r="AV323" s="13" t="s">
        <v>84</v>
      </c>
      <c r="AW323" s="13" t="s">
        <v>32</v>
      </c>
      <c r="AX323" s="13" t="s">
        <v>76</v>
      </c>
      <c r="AY323" s="260" t="s">
        <v>125</v>
      </c>
    </row>
    <row r="324" s="14" customFormat="1">
      <c r="A324" s="14"/>
      <c r="B324" s="261"/>
      <c r="C324" s="262"/>
      <c r="D324" s="252" t="s">
        <v>134</v>
      </c>
      <c r="E324" s="263" t="s">
        <v>1</v>
      </c>
      <c r="F324" s="264" t="s">
        <v>525</v>
      </c>
      <c r="G324" s="262"/>
      <c r="H324" s="265">
        <v>5.2000000000000002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1" t="s">
        <v>134</v>
      </c>
      <c r="AU324" s="271" t="s">
        <v>86</v>
      </c>
      <c r="AV324" s="14" t="s">
        <v>86</v>
      </c>
      <c r="AW324" s="14" t="s">
        <v>32</v>
      </c>
      <c r="AX324" s="14" t="s">
        <v>84</v>
      </c>
      <c r="AY324" s="271" t="s">
        <v>125</v>
      </c>
    </row>
    <row r="325" s="14" customFormat="1">
      <c r="A325" s="14"/>
      <c r="B325" s="261"/>
      <c r="C325" s="262"/>
      <c r="D325" s="252" t="s">
        <v>134</v>
      </c>
      <c r="E325" s="262"/>
      <c r="F325" s="264" t="s">
        <v>526</v>
      </c>
      <c r="G325" s="262"/>
      <c r="H325" s="265">
        <v>5.2779999999999996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134</v>
      </c>
      <c r="AU325" s="271" t="s">
        <v>86</v>
      </c>
      <c r="AV325" s="14" t="s">
        <v>86</v>
      </c>
      <c r="AW325" s="14" t="s">
        <v>4</v>
      </c>
      <c r="AX325" s="14" t="s">
        <v>84</v>
      </c>
      <c r="AY325" s="271" t="s">
        <v>125</v>
      </c>
    </row>
    <row r="326" s="2" customFormat="1" ht="76.35" customHeight="1">
      <c r="A326" s="38"/>
      <c r="B326" s="39"/>
      <c r="C326" s="236" t="s">
        <v>527</v>
      </c>
      <c r="D326" s="236" t="s">
        <v>128</v>
      </c>
      <c r="E326" s="237" t="s">
        <v>528</v>
      </c>
      <c r="F326" s="238" t="s">
        <v>529</v>
      </c>
      <c r="G326" s="239" t="s">
        <v>282</v>
      </c>
      <c r="H326" s="240">
        <v>260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41</v>
      </c>
      <c r="O326" s="91"/>
      <c r="P326" s="246">
        <f>O326*H326</f>
        <v>0</v>
      </c>
      <c r="Q326" s="246">
        <v>0.085650000000000004</v>
      </c>
      <c r="R326" s="246">
        <f>Q326*H326</f>
        <v>22.269000000000002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149</v>
      </c>
      <c r="AT326" s="248" t="s">
        <v>128</v>
      </c>
      <c r="AU326" s="248" t="s">
        <v>86</v>
      </c>
      <c r="AY326" s="17" t="s">
        <v>125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84</v>
      </c>
      <c r="BK326" s="249">
        <f>ROUND(I326*H326,2)</f>
        <v>0</v>
      </c>
      <c r="BL326" s="17" t="s">
        <v>149</v>
      </c>
      <c r="BM326" s="248" t="s">
        <v>530</v>
      </c>
    </row>
    <row r="327" s="13" customFormat="1">
      <c r="A327" s="13"/>
      <c r="B327" s="250"/>
      <c r="C327" s="251"/>
      <c r="D327" s="252" t="s">
        <v>134</v>
      </c>
      <c r="E327" s="253" t="s">
        <v>1</v>
      </c>
      <c r="F327" s="254" t="s">
        <v>531</v>
      </c>
      <c r="G327" s="251"/>
      <c r="H327" s="253" t="s">
        <v>1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0" t="s">
        <v>134</v>
      </c>
      <c r="AU327" s="260" t="s">
        <v>86</v>
      </c>
      <c r="AV327" s="13" t="s">
        <v>84</v>
      </c>
      <c r="AW327" s="13" t="s">
        <v>32</v>
      </c>
      <c r="AX327" s="13" t="s">
        <v>76</v>
      </c>
      <c r="AY327" s="260" t="s">
        <v>125</v>
      </c>
    </row>
    <row r="328" s="14" customFormat="1">
      <c r="A328" s="14"/>
      <c r="B328" s="261"/>
      <c r="C328" s="262"/>
      <c r="D328" s="252" t="s">
        <v>134</v>
      </c>
      <c r="E328" s="263" t="s">
        <v>1</v>
      </c>
      <c r="F328" s="264" t="s">
        <v>455</v>
      </c>
      <c r="G328" s="262"/>
      <c r="H328" s="265">
        <v>60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134</v>
      </c>
      <c r="AU328" s="271" t="s">
        <v>86</v>
      </c>
      <c r="AV328" s="14" t="s">
        <v>86</v>
      </c>
      <c r="AW328" s="14" t="s">
        <v>32</v>
      </c>
      <c r="AX328" s="14" t="s">
        <v>76</v>
      </c>
      <c r="AY328" s="271" t="s">
        <v>125</v>
      </c>
    </row>
    <row r="329" s="13" customFormat="1">
      <c r="A329" s="13"/>
      <c r="B329" s="250"/>
      <c r="C329" s="251"/>
      <c r="D329" s="252" t="s">
        <v>134</v>
      </c>
      <c r="E329" s="253" t="s">
        <v>1</v>
      </c>
      <c r="F329" s="254" t="s">
        <v>532</v>
      </c>
      <c r="G329" s="251"/>
      <c r="H329" s="253" t="s">
        <v>1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134</v>
      </c>
      <c r="AU329" s="260" t="s">
        <v>86</v>
      </c>
      <c r="AV329" s="13" t="s">
        <v>84</v>
      </c>
      <c r="AW329" s="13" t="s">
        <v>32</v>
      </c>
      <c r="AX329" s="13" t="s">
        <v>76</v>
      </c>
      <c r="AY329" s="260" t="s">
        <v>125</v>
      </c>
    </row>
    <row r="330" s="14" customFormat="1">
      <c r="A330" s="14"/>
      <c r="B330" s="261"/>
      <c r="C330" s="262"/>
      <c r="D330" s="252" t="s">
        <v>134</v>
      </c>
      <c r="E330" s="263" t="s">
        <v>1</v>
      </c>
      <c r="F330" s="264" t="s">
        <v>472</v>
      </c>
      <c r="G330" s="262"/>
      <c r="H330" s="265">
        <v>200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134</v>
      </c>
      <c r="AU330" s="271" t="s">
        <v>86</v>
      </c>
      <c r="AV330" s="14" t="s">
        <v>86</v>
      </c>
      <c r="AW330" s="14" t="s">
        <v>32</v>
      </c>
      <c r="AX330" s="14" t="s">
        <v>76</v>
      </c>
      <c r="AY330" s="271" t="s">
        <v>125</v>
      </c>
    </row>
    <row r="331" s="15" customFormat="1">
      <c r="A331" s="15"/>
      <c r="B331" s="275"/>
      <c r="C331" s="276"/>
      <c r="D331" s="252" t="s">
        <v>134</v>
      </c>
      <c r="E331" s="277" t="s">
        <v>1</v>
      </c>
      <c r="F331" s="278" t="s">
        <v>225</v>
      </c>
      <c r="G331" s="276"/>
      <c r="H331" s="279">
        <v>260</v>
      </c>
      <c r="I331" s="280"/>
      <c r="J331" s="276"/>
      <c r="K331" s="276"/>
      <c r="L331" s="281"/>
      <c r="M331" s="282"/>
      <c r="N331" s="283"/>
      <c r="O331" s="283"/>
      <c r="P331" s="283"/>
      <c r="Q331" s="283"/>
      <c r="R331" s="283"/>
      <c r="S331" s="283"/>
      <c r="T331" s="28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5" t="s">
        <v>134</v>
      </c>
      <c r="AU331" s="285" t="s">
        <v>86</v>
      </c>
      <c r="AV331" s="15" t="s">
        <v>149</v>
      </c>
      <c r="AW331" s="15" t="s">
        <v>32</v>
      </c>
      <c r="AX331" s="15" t="s">
        <v>84</v>
      </c>
      <c r="AY331" s="285" t="s">
        <v>125</v>
      </c>
    </row>
    <row r="332" s="2" customFormat="1" ht="14.4" customHeight="1">
      <c r="A332" s="38"/>
      <c r="B332" s="39"/>
      <c r="C332" s="286" t="s">
        <v>533</v>
      </c>
      <c r="D332" s="286" t="s">
        <v>263</v>
      </c>
      <c r="E332" s="287" t="s">
        <v>534</v>
      </c>
      <c r="F332" s="288" t="s">
        <v>535</v>
      </c>
      <c r="G332" s="289" t="s">
        <v>282</v>
      </c>
      <c r="H332" s="290">
        <v>182.69999999999999</v>
      </c>
      <c r="I332" s="291"/>
      <c r="J332" s="292">
        <f>ROUND(I332*H332,2)</f>
        <v>0</v>
      </c>
      <c r="K332" s="293"/>
      <c r="L332" s="294"/>
      <c r="M332" s="295" t="s">
        <v>1</v>
      </c>
      <c r="N332" s="296" t="s">
        <v>41</v>
      </c>
      <c r="O332" s="91"/>
      <c r="P332" s="246">
        <f>O332*H332</f>
        <v>0</v>
      </c>
      <c r="Q332" s="246">
        <v>0.17599999999999999</v>
      </c>
      <c r="R332" s="246">
        <f>Q332*H332</f>
        <v>32.155199999999994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174</v>
      </c>
      <c r="AT332" s="248" t="s">
        <v>263</v>
      </c>
      <c r="AU332" s="248" t="s">
        <v>86</v>
      </c>
      <c r="AY332" s="17" t="s">
        <v>125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84</v>
      </c>
      <c r="BK332" s="249">
        <f>ROUND(I332*H332,2)</f>
        <v>0</v>
      </c>
      <c r="BL332" s="17" t="s">
        <v>149</v>
      </c>
      <c r="BM332" s="248" t="s">
        <v>536</v>
      </c>
    </row>
    <row r="333" s="14" customFormat="1">
      <c r="A333" s="14"/>
      <c r="B333" s="261"/>
      <c r="C333" s="262"/>
      <c r="D333" s="252" t="s">
        <v>134</v>
      </c>
      <c r="E333" s="263" t="s">
        <v>1</v>
      </c>
      <c r="F333" s="264" t="s">
        <v>537</v>
      </c>
      <c r="G333" s="262"/>
      <c r="H333" s="265">
        <v>180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1" t="s">
        <v>134</v>
      </c>
      <c r="AU333" s="271" t="s">
        <v>86</v>
      </c>
      <c r="AV333" s="14" t="s">
        <v>86</v>
      </c>
      <c r="AW333" s="14" t="s">
        <v>32</v>
      </c>
      <c r="AX333" s="14" t="s">
        <v>84</v>
      </c>
      <c r="AY333" s="271" t="s">
        <v>125</v>
      </c>
    </row>
    <row r="334" s="14" customFormat="1">
      <c r="A334" s="14"/>
      <c r="B334" s="261"/>
      <c r="C334" s="262"/>
      <c r="D334" s="252" t="s">
        <v>134</v>
      </c>
      <c r="E334" s="262"/>
      <c r="F334" s="264" t="s">
        <v>538</v>
      </c>
      <c r="G334" s="262"/>
      <c r="H334" s="265">
        <v>182.69999999999999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1" t="s">
        <v>134</v>
      </c>
      <c r="AU334" s="271" t="s">
        <v>86</v>
      </c>
      <c r="AV334" s="14" t="s">
        <v>86</v>
      </c>
      <c r="AW334" s="14" t="s">
        <v>4</v>
      </c>
      <c r="AX334" s="14" t="s">
        <v>84</v>
      </c>
      <c r="AY334" s="271" t="s">
        <v>125</v>
      </c>
    </row>
    <row r="335" s="2" customFormat="1" ht="24.15" customHeight="1">
      <c r="A335" s="38"/>
      <c r="B335" s="39"/>
      <c r="C335" s="286" t="s">
        <v>539</v>
      </c>
      <c r="D335" s="286" t="s">
        <v>263</v>
      </c>
      <c r="E335" s="287" t="s">
        <v>540</v>
      </c>
      <c r="F335" s="288" t="s">
        <v>541</v>
      </c>
      <c r="G335" s="289" t="s">
        <v>282</v>
      </c>
      <c r="H335" s="290">
        <v>20.300000000000001</v>
      </c>
      <c r="I335" s="291"/>
      <c r="J335" s="292">
        <f>ROUND(I335*H335,2)</f>
        <v>0</v>
      </c>
      <c r="K335" s="293"/>
      <c r="L335" s="294"/>
      <c r="M335" s="295" t="s">
        <v>1</v>
      </c>
      <c r="N335" s="296" t="s">
        <v>41</v>
      </c>
      <c r="O335" s="91"/>
      <c r="P335" s="246">
        <f>O335*H335</f>
        <v>0</v>
      </c>
      <c r="Q335" s="246">
        <v>0.17499999999999999</v>
      </c>
      <c r="R335" s="246">
        <f>Q335*H335</f>
        <v>3.5524999999999998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174</v>
      </c>
      <c r="AT335" s="248" t="s">
        <v>263</v>
      </c>
      <c r="AU335" s="248" t="s">
        <v>86</v>
      </c>
      <c r="AY335" s="17" t="s">
        <v>125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84</v>
      </c>
      <c r="BK335" s="249">
        <f>ROUND(I335*H335,2)</f>
        <v>0</v>
      </c>
      <c r="BL335" s="17" t="s">
        <v>149</v>
      </c>
      <c r="BM335" s="248" t="s">
        <v>542</v>
      </c>
    </row>
    <row r="336" s="14" customFormat="1">
      <c r="A336" s="14"/>
      <c r="B336" s="261"/>
      <c r="C336" s="262"/>
      <c r="D336" s="252" t="s">
        <v>134</v>
      </c>
      <c r="E336" s="263" t="s">
        <v>1</v>
      </c>
      <c r="F336" s="264" t="s">
        <v>326</v>
      </c>
      <c r="G336" s="262"/>
      <c r="H336" s="265">
        <v>20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134</v>
      </c>
      <c r="AU336" s="271" t="s">
        <v>86</v>
      </c>
      <c r="AV336" s="14" t="s">
        <v>86</v>
      </c>
      <c r="AW336" s="14" t="s">
        <v>32</v>
      </c>
      <c r="AX336" s="14" t="s">
        <v>84</v>
      </c>
      <c r="AY336" s="271" t="s">
        <v>125</v>
      </c>
    </row>
    <row r="337" s="14" customFormat="1">
      <c r="A337" s="14"/>
      <c r="B337" s="261"/>
      <c r="C337" s="262"/>
      <c r="D337" s="252" t="s">
        <v>134</v>
      </c>
      <c r="E337" s="262"/>
      <c r="F337" s="264" t="s">
        <v>543</v>
      </c>
      <c r="G337" s="262"/>
      <c r="H337" s="265">
        <v>20.300000000000001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1" t="s">
        <v>134</v>
      </c>
      <c r="AU337" s="271" t="s">
        <v>86</v>
      </c>
      <c r="AV337" s="14" t="s">
        <v>86</v>
      </c>
      <c r="AW337" s="14" t="s">
        <v>4</v>
      </c>
      <c r="AX337" s="14" t="s">
        <v>84</v>
      </c>
      <c r="AY337" s="271" t="s">
        <v>125</v>
      </c>
    </row>
    <row r="338" s="2" customFormat="1" ht="76.35" customHeight="1">
      <c r="A338" s="38"/>
      <c r="B338" s="39"/>
      <c r="C338" s="236" t="s">
        <v>455</v>
      </c>
      <c r="D338" s="236" t="s">
        <v>128</v>
      </c>
      <c r="E338" s="237" t="s">
        <v>544</v>
      </c>
      <c r="F338" s="238" t="s">
        <v>545</v>
      </c>
      <c r="G338" s="239" t="s">
        <v>282</v>
      </c>
      <c r="H338" s="240">
        <v>55</v>
      </c>
      <c r="I338" s="241"/>
      <c r="J338" s="242">
        <f>ROUND(I338*H338,2)</f>
        <v>0</v>
      </c>
      <c r="K338" s="243"/>
      <c r="L338" s="44"/>
      <c r="M338" s="244" t="s">
        <v>1</v>
      </c>
      <c r="N338" s="245" t="s">
        <v>41</v>
      </c>
      <c r="O338" s="91"/>
      <c r="P338" s="246">
        <f>O338*H338</f>
        <v>0</v>
      </c>
      <c r="Q338" s="246">
        <v>0.10362</v>
      </c>
      <c r="R338" s="246">
        <f>Q338*H338</f>
        <v>5.6991000000000005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149</v>
      </c>
      <c r="AT338" s="248" t="s">
        <v>128</v>
      </c>
      <c r="AU338" s="248" t="s">
        <v>86</v>
      </c>
      <c r="AY338" s="17" t="s">
        <v>125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84</v>
      </c>
      <c r="BK338" s="249">
        <f>ROUND(I338*H338,2)</f>
        <v>0</v>
      </c>
      <c r="BL338" s="17" t="s">
        <v>149</v>
      </c>
      <c r="BM338" s="248" t="s">
        <v>546</v>
      </c>
    </row>
    <row r="339" s="13" customFormat="1">
      <c r="A339" s="13"/>
      <c r="B339" s="250"/>
      <c r="C339" s="251"/>
      <c r="D339" s="252" t="s">
        <v>134</v>
      </c>
      <c r="E339" s="253" t="s">
        <v>1</v>
      </c>
      <c r="F339" s="254" t="s">
        <v>547</v>
      </c>
      <c r="G339" s="251"/>
      <c r="H339" s="253" t="s">
        <v>1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0" t="s">
        <v>134</v>
      </c>
      <c r="AU339" s="260" t="s">
        <v>86</v>
      </c>
      <c r="AV339" s="13" t="s">
        <v>84</v>
      </c>
      <c r="AW339" s="13" t="s">
        <v>32</v>
      </c>
      <c r="AX339" s="13" t="s">
        <v>76</v>
      </c>
      <c r="AY339" s="260" t="s">
        <v>125</v>
      </c>
    </row>
    <row r="340" s="14" customFormat="1">
      <c r="A340" s="14"/>
      <c r="B340" s="261"/>
      <c r="C340" s="262"/>
      <c r="D340" s="252" t="s">
        <v>134</v>
      </c>
      <c r="E340" s="263" t="s">
        <v>1</v>
      </c>
      <c r="F340" s="264" t="s">
        <v>375</v>
      </c>
      <c r="G340" s="262"/>
      <c r="H340" s="265">
        <v>30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134</v>
      </c>
      <c r="AU340" s="271" t="s">
        <v>86</v>
      </c>
      <c r="AV340" s="14" t="s">
        <v>86</v>
      </c>
      <c r="AW340" s="14" t="s">
        <v>32</v>
      </c>
      <c r="AX340" s="14" t="s">
        <v>76</v>
      </c>
      <c r="AY340" s="271" t="s">
        <v>125</v>
      </c>
    </row>
    <row r="341" s="13" customFormat="1">
      <c r="A341" s="13"/>
      <c r="B341" s="250"/>
      <c r="C341" s="251"/>
      <c r="D341" s="252" t="s">
        <v>134</v>
      </c>
      <c r="E341" s="253" t="s">
        <v>1</v>
      </c>
      <c r="F341" s="254" t="s">
        <v>494</v>
      </c>
      <c r="G341" s="251"/>
      <c r="H341" s="253" t="s">
        <v>1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134</v>
      </c>
      <c r="AU341" s="260" t="s">
        <v>86</v>
      </c>
      <c r="AV341" s="13" t="s">
        <v>84</v>
      </c>
      <c r="AW341" s="13" t="s">
        <v>32</v>
      </c>
      <c r="AX341" s="13" t="s">
        <v>76</v>
      </c>
      <c r="AY341" s="260" t="s">
        <v>125</v>
      </c>
    </row>
    <row r="342" s="14" customFormat="1">
      <c r="A342" s="14"/>
      <c r="B342" s="261"/>
      <c r="C342" s="262"/>
      <c r="D342" s="252" t="s">
        <v>134</v>
      </c>
      <c r="E342" s="263" t="s">
        <v>1</v>
      </c>
      <c r="F342" s="264" t="s">
        <v>354</v>
      </c>
      <c r="G342" s="262"/>
      <c r="H342" s="265">
        <v>25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134</v>
      </c>
      <c r="AU342" s="271" t="s">
        <v>86</v>
      </c>
      <c r="AV342" s="14" t="s">
        <v>86</v>
      </c>
      <c r="AW342" s="14" t="s">
        <v>32</v>
      </c>
      <c r="AX342" s="14" t="s">
        <v>76</v>
      </c>
      <c r="AY342" s="271" t="s">
        <v>125</v>
      </c>
    </row>
    <row r="343" s="15" customFormat="1">
      <c r="A343" s="15"/>
      <c r="B343" s="275"/>
      <c r="C343" s="276"/>
      <c r="D343" s="252" t="s">
        <v>134</v>
      </c>
      <c r="E343" s="277" t="s">
        <v>1</v>
      </c>
      <c r="F343" s="278" t="s">
        <v>225</v>
      </c>
      <c r="G343" s="276"/>
      <c r="H343" s="279">
        <v>55</v>
      </c>
      <c r="I343" s="280"/>
      <c r="J343" s="276"/>
      <c r="K343" s="276"/>
      <c r="L343" s="281"/>
      <c r="M343" s="282"/>
      <c r="N343" s="283"/>
      <c r="O343" s="283"/>
      <c r="P343" s="283"/>
      <c r="Q343" s="283"/>
      <c r="R343" s="283"/>
      <c r="S343" s="283"/>
      <c r="T343" s="284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5" t="s">
        <v>134</v>
      </c>
      <c r="AU343" s="285" t="s">
        <v>86</v>
      </c>
      <c r="AV343" s="15" t="s">
        <v>149</v>
      </c>
      <c r="AW343" s="15" t="s">
        <v>32</v>
      </c>
      <c r="AX343" s="15" t="s">
        <v>84</v>
      </c>
      <c r="AY343" s="285" t="s">
        <v>125</v>
      </c>
    </row>
    <row r="344" s="2" customFormat="1" ht="14.4" customHeight="1">
      <c r="A344" s="38"/>
      <c r="B344" s="39"/>
      <c r="C344" s="286" t="s">
        <v>548</v>
      </c>
      <c r="D344" s="286" t="s">
        <v>263</v>
      </c>
      <c r="E344" s="287" t="s">
        <v>534</v>
      </c>
      <c r="F344" s="288" t="s">
        <v>535</v>
      </c>
      <c r="G344" s="289" t="s">
        <v>282</v>
      </c>
      <c r="H344" s="290">
        <v>41.716999999999999</v>
      </c>
      <c r="I344" s="291"/>
      <c r="J344" s="292">
        <f>ROUND(I344*H344,2)</f>
        <v>0</v>
      </c>
      <c r="K344" s="293"/>
      <c r="L344" s="294"/>
      <c r="M344" s="295" t="s">
        <v>1</v>
      </c>
      <c r="N344" s="296" t="s">
        <v>41</v>
      </c>
      <c r="O344" s="91"/>
      <c r="P344" s="246">
        <f>O344*H344</f>
        <v>0</v>
      </c>
      <c r="Q344" s="246">
        <v>0.17599999999999999</v>
      </c>
      <c r="R344" s="246">
        <f>Q344*H344</f>
        <v>7.3421919999999989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174</v>
      </c>
      <c r="AT344" s="248" t="s">
        <v>263</v>
      </c>
      <c r="AU344" s="248" t="s">
        <v>86</v>
      </c>
      <c r="AY344" s="17" t="s">
        <v>125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84</v>
      </c>
      <c r="BK344" s="249">
        <f>ROUND(I344*H344,2)</f>
        <v>0</v>
      </c>
      <c r="BL344" s="17" t="s">
        <v>149</v>
      </c>
      <c r="BM344" s="248" t="s">
        <v>549</v>
      </c>
    </row>
    <row r="345" s="14" customFormat="1">
      <c r="A345" s="14"/>
      <c r="B345" s="261"/>
      <c r="C345" s="262"/>
      <c r="D345" s="252" t="s">
        <v>134</v>
      </c>
      <c r="E345" s="263" t="s">
        <v>1</v>
      </c>
      <c r="F345" s="264" t="s">
        <v>550</v>
      </c>
      <c r="G345" s="262"/>
      <c r="H345" s="265">
        <v>41.100000000000001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1" t="s">
        <v>134</v>
      </c>
      <c r="AU345" s="271" t="s">
        <v>86</v>
      </c>
      <c r="AV345" s="14" t="s">
        <v>86</v>
      </c>
      <c r="AW345" s="14" t="s">
        <v>32</v>
      </c>
      <c r="AX345" s="14" t="s">
        <v>84</v>
      </c>
      <c r="AY345" s="271" t="s">
        <v>125</v>
      </c>
    </row>
    <row r="346" s="14" customFormat="1">
      <c r="A346" s="14"/>
      <c r="B346" s="261"/>
      <c r="C346" s="262"/>
      <c r="D346" s="252" t="s">
        <v>134</v>
      </c>
      <c r="E346" s="262"/>
      <c r="F346" s="264" t="s">
        <v>551</v>
      </c>
      <c r="G346" s="262"/>
      <c r="H346" s="265">
        <v>41.716999999999999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134</v>
      </c>
      <c r="AU346" s="271" t="s">
        <v>86</v>
      </c>
      <c r="AV346" s="14" t="s">
        <v>86</v>
      </c>
      <c r="AW346" s="14" t="s">
        <v>4</v>
      </c>
      <c r="AX346" s="14" t="s">
        <v>84</v>
      </c>
      <c r="AY346" s="271" t="s">
        <v>125</v>
      </c>
    </row>
    <row r="347" s="2" customFormat="1" ht="14.4" customHeight="1">
      <c r="A347" s="38"/>
      <c r="B347" s="39"/>
      <c r="C347" s="286" t="s">
        <v>552</v>
      </c>
      <c r="D347" s="286" t="s">
        <v>263</v>
      </c>
      <c r="E347" s="287" t="s">
        <v>516</v>
      </c>
      <c r="F347" s="288" t="s">
        <v>517</v>
      </c>
      <c r="G347" s="289" t="s">
        <v>282</v>
      </c>
      <c r="H347" s="290">
        <v>0.91400000000000003</v>
      </c>
      <c r="I347" s="291"/>
      <c r="J347" s="292">
        <f>ROUND(I347*H347,2)</f>
        <v>0</v>
      </c>
      <c r="K347" s="293"/>
      <c r="L347" s="294"/>
      <c r="M347" s="295" t="s">
        <v>1</v>
      </c>
      <c r="N347" s="296" t="s">
        <v>41</v>
      </c>
      <c r="O347" s="91"/>
      <c r="P347" s="246">
        <f>O347*H347</f>
        <v>0</v>
      </c>
      <c r="Q347" s="246">
        <v>0.17599999999999999</v>
      </c>
      <c r="R347" s="246">
        <f>Q347*H347</f>
        <v>0.16086400000000001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174</v>
      </c>
      <c r="AT347" s="248" t="s">
        <v>263</v>
      </c>
      <c r="AU347" s="248" t="s">
        <v>86</v>
      </c>
      <c r="AY347" s="17" t="s">
        <v>125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84</v>
      </c>
      <c r="BK347" s="249">
        <f>ROUND(I347*H347,2)</f>
        <v>0</v>
      </c>
      <c r="BL347" s="17" t="s">
        <v>149</v>
      </c>
      <c r="BM347" s="248" t="s">
        <v>553</v>
      </c>
    </row>
    <row r="348" s="13" customFormat="1">
      <c r="A348" s="13"/>
      <c r="B348" s="250"/>
      <c r="C348" s="251"/>
      <c r="D348" s="252" t="s">
        <v>134</v>
      </c>
      <c r="E348" s="253" t="s">
        <v>1</v>
      </c>
      <c r="F348" s="254" t="s">
        <v>554</v>
      </c>
      <c r="G348" s="251"/>
      <c r="H348" s="253" t="s">
        <v>1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0" t="s">
        <v>134</v>
      </c>
      <c r="AU348" s="260" t="s">
        <v>86</v>
      </c>
      <c r="AV348" s="13" t="s">
        <v>84</v>
      </c>
      <c r="AW348" s="13" t="s">
        <v>32</v>
      </c>
      <c r="AX348" s="13" t="s">
        <v>76</v>
      </c>
      <c r="AY348" s="260" t="s">
        <v>125</v>
      </c>
    </row>
    <row r="349" s="14" customFormat="1">
      <c r="A349" s="14"/>
      <c r="B349" s="261"/>
      <c r="C349" s="262"/>
      <c r="D349" s="252" t="s">
        <v>134</v>
      </c>
      <c r="E349" s="263" t="s">
        <v>1</v>
      </c>
      <c r="F349" s="264" t="s">
        <v>555</v>
      </c>
      <c r="G349" s="262"/>
      <c r="H349" s="265">
        <v>0.90000000000000002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1" t="s">
        <v>134</v>
      </c>
      <c r="AU349" s="271" t="s">
        <v>86</v>
      </c>
      <c r="AV349" s="14" t="s">
        <v>86</v>
      </c>
      <c r="AW349" s="14" t="s">
        <v>32</v>
      </c>
      <c r="AX349" s="14" t="s">
        <v>84</v>
      </c>
      <c r="AY349" s="271" t="s">
        <v>125</v>
      </c>
    </row>
    <row r="350" s="14" customFormat="1">
      <c r="A350" s="14"/>
      <c r="B350" s="261"/>
      <c r="C350" s="262"/>
      <c r="D350" s="252" t="s">
        <v>134</v>
      </c>
      <c r="E350" s="262"/>
      <c r="F350" s="264" t="s">
        <v>556</v>
      </c>
      <c r="G350" s="262"/>
      <c r="H350" s="265">
        <v>0.91400000000000003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1" t="s">
        <v>134</v>
      </c>
      <c r="AU350" s="271" t="s">
        <v>86</v>
      </c>
      <c r="AV350" s="14" t="s">
        <v>86</v>
      </c>
      <c r="AW350" s="14" t="s">
        <v>4</v>
      </c>
      <c r="AX350" s="14" t="s">
        <v>84</v>
      </c>
      <c r="AY350" s="271" t="s">
        <v>125</v>
      </c>
    </row>
    <row r="351" s="2" customFormat="1" ht="14.4" customHeight="1">
      <c r="A351" s="38"/>
      <c r="B351" s="39"/>
      <c r="C351" s="286" t="s">
        <v>557</v>
      </c>
      <c r="D351" s="286" t="s">
        <v>263</v>
      </c>
      <c r="E351" s="287" t="s">
        <v>516</v>
      </c>
      <c r="F351" s="288" t="s">
        <v>517</v>
      </c>
      <c r="G351" s="289" t="s">
        <v>282</v>
      </c>
      <c r="H351" s="290">
        <v>13.195</v>
      </c>
      <c r="I351" s="291"/>
      <c r="J351" s="292">
        <f>ROUND(I351*H351,2)</f>
        <v>0</v>
      </c>
      <c r="K351" s="293"/>
      <c r="L351" s="294"/>
      <c r="M351" s="295" t="s">
        <v>1</v>
      </c>
      <c r="N351" s="296" t="s">
        <v>41</v>
      </c>
      <c r="O351" s="91"/>
      <c r="P351" s="246">
        <f>O351*H351</f>
        <v>0</v>
      </c>
      <c r="Q351" s="246">
        <v>0.17599999999999999</v>
      </c>
      <c r="R351" s="246">
        <f>Q351*H351</f>
        <v>2.3223199999999999</v>
      </c>
      <c r="S351" s="246">
        <v>0</v>
      </c>
      <c r="T351" s="24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8" t="s">
        <v>174</v>
      </c>
      <c r="AT351" s="248" t="s">
        <v>263</v>
      </c>
      <c r="AU351" s="248" t="s">
        <v>86</v>
      </c>
      <c r="AY351" s="17" t="s">
        <v>125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17" t="s">
        <v>84</v>
      </c>
      <c r="BK351" s="249">
        <f>ROUND(I351*H351,2)</f>
        <v>0</v>
      </c>
      <c r="BL351" s="17" t="s">
        <v>149</v>
      </c>
      <c r="BM351" s="248" t="s">
        <v>558</v>
      </c>
    </row>
    <row r="352" s="13" customFormat="1">
      <c r="A352" s="13"/>
      <c r="B352" s="250"/>
      <c r="C352" s="251"/>
      <c r="D352" s="252" t="s">
        <v>134</v>
      </c>
      <c r="E352" s="253" t="s">
        <v>1</v>
      </c>
      <c r="F352" s="254" t="s">
        <v>524</v>
      </c>
      <c r="G352" s="251"/>
      <c r="H352" s="253" t="s">
        <v>1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0" t="s">
        <v>134</v>
      </c>
      <c r="AU352" s="260" t="s">
        <v>86</v>
      </c>
      <c r="AV352" s="13" t="s">
        <v>84</v>
      </c>
      <c r="AW352" s="13" t="s">
        <v>32</v>
      </c>
      <c r="AX352" s="13" t="s">
        <v>76</v>
      </c>
      <c r="AY352" s="260" t="s">
        <v>125</v>
      </c>
    </row>
    <row r="353" s="14" customFormat="1">
      <c r="A353" s="14"/>
      <c r="B353" s="261"/>
      <c r="C353" s="262"/>
      <c r="D353" s="252" t="s">
        <v>134</v>
      </c>
      <c r="E353" s="263" t="s">
        <v>1</v>
      </c>
      <c r="F353" s="264" t="s">
        <v>292</v>
      </c>
      <c r="G353" s="262"/>
      <c r="H353" s="265">
        <v>13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134</v>
      </c>
      <c r="AU353" s="271" t="s">
        <v>86</v>
      </c>
      <c r="AV353" s="14" t="s">
        <v>86</v>
      </c>
      <c r="AW353" s="14" t="s">
        <v>32</v>
      </c>
      <c r="AX353" s="14" t="s">
        <v>84</v>
      </c>
      <c r="AY353" s="271" t="s">
        <v>125</v>
      </c>
    </row>
    <row r="354" s="14" customFormat="1">
      <c r="A354" s="14"/>
      <c r="B354" s="261"/>
      <c r="C354" s="262"/>
      <c r="D354" s="252" t="s">
        <v>134</v>
      </c>
      <c r="E354" s="262"/>
      <c r="F354" s="264" t="s">
        <v>559</v>
      </c>
      <c r="G354" s="262"/>
      <c r="H354" s="265">
        <v>13.195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1" t="s">
        <v>134</v>
      </c>
      <c r="AU354" s="271" t="s">
        <v>86</v>
      </c>
      <c r="AV354" s="14" t="s">
        <v>86</v>
      </c>
      <c r="AW354" s="14" t="s">
        <v>4</v>
      </c>
      <c r="AX354" s="14" t="s">
        <v>84</v>
      </c>
      <c r="AY354" s="271" t="s">
        <v>125</v>
      </c>
    </row>
    <row r="355" s="2" customFormat="1" ht="62.7" customHeight="1">
      <c r="A355" s="38"/>
      <c r="B355" s="39"/>
      <c r="C355" s="236" t="s">
        <v>560</v>
      </c>
      <c r="D355" s="236" t="s">
        <v>128</v>
      </c>
      <c r="E355" s="237" t="s">
        <v>561</v>
      </c>
      <c r="F355" s="238" t="s">
        <v>562</v>
      </c>
      <c r="G355" s="239" t="s">
        <v>282</v>
      </c>
      <c r="H355" s="240">
        <v>135</v>
      </c>
      <c r="I355" s="241"/>
      <c r="J355" s="242">
        <f>ROUND(I355*H355,2)</f>
        <v>0</v>
      </c>
      <c r="K355" s="243"/>
      <c r="L355" s="44"/>
      <c r="M355" s="244" t="s">
        <v>1</v>
      </c>
      <c r="N355" s="245" t="s">
        <v>41</v>
      </c>
      <c r="O355" s="91"/>
      <c r="P355" s="246">
        <f>O355*H355</f>
        <v>0</v>
      </c>
      <c r="Q355" s="246">
        <v>0.098000000000000004</v>
      </c>
      <c r="R355" s="246">
        <f>Q355*H355</f>
        <v>13.23</v>
      </c>
      <c r="S355" s="246">
        <v>0</v>
      </c>
      <c r="T355" s="24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8" t="s">
        <v>149</v>
      </c>
      <c r="AT355" s="248" t="s">
        <v>128</v>
      </c>
      <c r="AU355" s="248" t="s">
        <v>86</v>
      </c>
      <c r="AY355" s="17" t="s">
        <v>125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7" t="s">
        <v>84</v>
      </c>
      <c r="BK355" s="249">
        <f>ROUND(I355*H355,2)</f>
        <v>0</v>
      </c>
      <c r="BL355" s="17" t="s">
        <v>149</v>
      </c>
      <c r="BM355" s="248" t="s">
        <v>563</v>
      </c>
    </row>
    <row r="356" s="14" customFormat="1">
      <c r="A356" s="14"/>
      <c r="B356" s="261"/>
      <c r="C356" s="262"/>
      <c r="D356" s="252" t="s">
        <v>134</v>
      </c>
      <c r="E356" s="263" t="s">
        <v>1</v>
      </c>
      <c r="F356" s="264" t="s">
        <v>477</v>
      </c>
      <c r="G356" s="262"/>
      <c r="H356" s="265">
        <v>135</v>
      </c>
      <c r="I356" s="266"/>
      <c r="J356" s="262"/>
      <c r="K356" s="262"/>
      <c r="L356" s="267"/>
      <c r="M356" s="268"/>
      <c r="N356" s="269"/>
      <c r="O356" s="269"/>
      <c r="P356" s="269"/>
      <c r="Q356" s="269"/>
      <c r="R356" s="269"/>
      <c r="S356" s="269"/>
      <c r="T356" s="27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1" t="s">
        <v>134</v>
      </c>
      <c r="AU356" s="271" t="s">
        <v>86</v>
      </c>
      <c r="AV356" s="14" t="s">
        <v>86</v>
      </c>
      <c r="AW356" s="14" t="s">
        <v>32</v>
      </c>
      <c r="AX356" s="14" t="s">
        <v>84</v>
      </c>
      <c r="AY356" s="271" t="s">
        <v>125</v>
      </c>
    </row>
    <row r="357" s="2" customFormat="1" ht="24.15" customHeight="1">
      <c r="A357" s="38"/>
      <c r="B357" s="39"/>
      <c r="C357" s="286" t="s">
        <v>564</v>
      </c>
      <c r="D357" s="286" t="s">
        <v>263</v>
      </c>
      <c r="E357" s="287" t="s">
        <v>565</v>
      </c>
      <c r="F357" s="288" t="s">
        <v>566</v>
      </c>
      <c r="G357" s="289" t="s">
        <v>282</v>
      </c>
      <c r="H357" s="290">
        <v>134.285</v>
      </c>
      <c r="I357" s="291"/>
      <c r="J357" s="292">
        <f>ROUND(I357*H357,2)</f>
        <v>0</v>
      </c>
      <c r="K357" s="293"/>
      <c r="L357" s="294"/>
      <c r="M357" s="295" t="s">
        <v>1</v>
      </c>
      <c r="N357" s="296" t="s">
        <v>41</v>
      </c>
      <c r="O357" s="91"/>
      <c r="P357" s="246">
        <f>O357*H357</f>
        <v>0</v>
      </c>
      <c r="Q357" s="246">
        <v>0.027</v>
      </c>
      <c r="R357" s="246">
        <f>Q357*H357</f>
        <v>3.6256949999999999</v>
      </c>
      <c r="S357" s="246">
        <v>0</v>
      </c>
      <c r="T357" s="24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8" t="s">
        <v>174</v>
      </c>
      <c r="AT357" s="248" t="s">
        <v>263</v>
      </c>
      <c r="AU357" s="248" t="s">
        <v>86</v>
      </c>
      <c r="AY357" s="17" t="s">
        <v>125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7" t="s">
        <v>84</v>
      </c>
      <c r="BK357" s="249">
        <f>ROUND(I357*H357,2)</f>
        <v>0</v>
      </c>
      <c r="BL357" s="17" t="s">
        <v>149</v>
      </c>
      <c r="BM357" s="248" t="s">
        <v>567</v>
      </c>
    </row>
    <row r="358" s="14" customFormat="1">
      <c r="A358" s="14"/>
      <c r="B358" s="261"/>
      <c r="C358" s="262"/>
      <c r="D358" s="252" t="s">
        <v>134</v>
      </c>
      <c r="E358" s="263" t="s">
        <v>1</v>
      </c>
      <c r="F358" s="264" t="s">
        <v>568</v>
      </c>
      <c r="G358" s="262"/>
      <c r="H358" s="265">
        <v>132.30000000000001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134</v>
      </c>
      <c r="AU358" s="271" t="s">
        <v>86</v>
      </c>
      <c r="AV358" s="14" t="s">
        <v>86</v>
      </c>
      <c r="AW358" s="14" t="s">
        <v>32</v>
      </c>
      <c r="AX358" s="14" t="s">
        <v>84</v>
      </c>
      <c r="AY358" s="271" t="s">
        <v>125</v>
      </c>
    </row>
    <row r="359" s="14" customFormat="1">
      <c r="A359" s="14"/>
      <c r="B359" s="261"/>
      <c r="C359" s="262"/>
      <c r="D359" s="252" t="s">
        <v>134</v>
      </c>
      <c r="E359" s="262"/>
      <c r="F359" s="264" t="s">
        <v>569</v>
      </c>
      <c r="G359" s="262"/>
      <c r="H359" s="265">
        <v>134.285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1" t="s">
        <v>134</v>
      </c>
      <c r="AU359" s="271" t="s">
        <v>86</v>
      </c>
      <c r="AV359" s="14" t="s">
        <v>86</v>
      </c>
      <c r="AW359" s="14" t="s">
        <v>4</v>
      </c>
      <c r="AX359" s="14" t="s">
        <v>84</v>
      </c>
      <c r="AY359" s="271" t="s">
        <v>125</v>
      </c>
    </row>
    <row r="360" s="2" customFormat="1" ht="24.15" customHeight="1">
      <c r="A360" s="38"/>
      <c r="B360" s="39"/>
      <c r="C360" s="286" t="s">
        <v>570</v>
      </c>
      <c r="D360" s="286" t="s">
        <v>263</v>
      </c>
      <c r="E360" s="287" t="s">
        <v>571</v>
      </c>
      <c r="F360" s="288" t="s">
        <v>572</v>
      </c>
      <c r="G360" s="289" t="s">
        <v>282</v>
      </c>
      <c r="H360" s="290">
        <v>2.7410000000000001</v>
      </c>
      <c r="I360" s="291"/>
      <c r="J360" s="292">
        <f>ROUND(I360*H360,2)</f>
        <v>0</v>
      </c>
      <c r="K360" s="293"/>
      <c r="L360" s="294"/>
      <c r="M360" s="295" t="s">
        <v>1</v>
      </c>
      <c r="N360" s="296" t="s">
        <v>41</v>
      </c>
      <c r="O360" s="91"/>
      <c r="P360" s="246">
        <f>O360*H360</f>
        <v>0</v>
      </c>
      <c r="Q360" s="246">
        <v>0.084379999999999997</v>
      </c>
      <c r="R360" s="246">
        <f>Q360*H360</f>
        <v>0.23128557999999999</v>
      </c>
      <c r="S360" s="246">
        <v>0</v>
      </c>
      <c r="T360" s="24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8" t="s">
        <v>174</v>
      </c>
      <c r="AT360" s="248" t="s">
        <v>263</v>
      </c>
      <c r="AU360" s="248" t="s">
        <v>86</v>
      </c>
      <c r="AY360" s="17" t="s">
        <v>125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7" t="s">
        <v>84</v>
      </c>
      <c r="BK360" s="249">
        <f>ROUND(I360*H360,2)</f>
        <v>0</v>
      </c>
      <c r="BL360" s="17" t="s">
        <v>149</v>
      </c>
      <c r="BM360" s="248" t="s">
        <v>573</v>
      </c>
    </row>
    <row r="361" s="14" customFormat="1">
      <c r="A361" s="14"/>
      <c r="B361" s="261"/>
      <c r="C361" s="262"/>
      <c r="D361" s="252" t="s">
        <v>134</v>
      </c>
      <c r="E361" s="263" t="s">
        <v>1</v>
      </c>
      <c r="F361" s="264" t="s">
        <v>574</v>
      </c>
      <c r="G361" s="262"/>
      <c r="H361" s="265">
        <v>2.7000000000000002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134</v>
      </c>
      <c r="AU361" s="271" t="s">
        <v>86</v>
      </c>
      <c r="AV361" s="14" t="s">
        <v>86</v>
      </c>
      <c r="AW361" s="14" t="s">
        <v>32</v>
      </c>
      <c r="AX361" s="14" t="s">
        <v>84</v>
      </c>
      <c r="AY361" s="271" t="s">
        <v>125</v>
      </c>
    </row>
    <row r="362" s="14" customFormat="1">
      <c r="A362" s="14"/>
      <c r="B362" s="261"/>
      <c r="C362" s="262"/>
      <c r="D362" s="252" t="s">
        <v>134</v>
      </c>
      <c r="E362" s="262"/>
      <c r="F362" s="264" t="s">
        <v>575</v>
      </c>
      <c r="G362" s="262"/>
      <c r="H362" s="265">
        <v>2.7410000000000001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1" t="s">
        <v>134</v>
      </c>
      <c r="AU362" s="271" t="s">
        <v>86</v>
      </c>
      <c r="AV362" s="14" t="s">
        <v>86</v>
      </c>
      <c r="AW362" s="14" t="s">
        <v>4</v>
      </c>
      <c r="AX362" s="14" t="s">
        <v>84</v>
      </c>
      <c r="AY362" s="271" t="s">
        <v>125</v>
      </c>
    </row>
    <row r="363" s="2" customFormat="1" ht="24.15" customHeight="1">
      <c r="A363" s="38"/>
      <c r="B363" s="39"/>
      <c r="C363" s="236" t="s">
        <v>576</v>
      </c>
      <c r="D363" s="236" t="s">
        <v>128</v>
      </c>
      <c r="E363" s="237" t="s">
        <v>577</v>
      </c>
      <c r="F363" s="238" t="s">
        <v>578</v>
      </c>
      <c r="G363" s="239" t="s">
        <v>332</v>
      </c>
      <c r="H363" s="240">
        <v>82.5</v>
      </c>
      <c r="I363" s="241"/>
      <c r="J363" s="242">
        <f>ROUND(I363*H363,2)</f>
        <v>0</v>
      </c>
      <c r="K363" s="243"/>
      <c r="L363" s="44"/>
      <c r="M363" s="244" t="s">
        <v>1</v>
      </c>
      <c r="N363" s="245" t="s">
        <v>41</v>
      </c>
      <c r="O363" s="91"/>
      <c r="P363" s="246">
        <f>O363*H363</f>
        <v>0</v>
      </c>
      <c r="Q363" s="246">
        <v>0.0035999999999999999</v>
      </c>
      <c r="R363" s="246">
        <f>Q363*H363</f>
        <v>0.29699999999999999</v>
      </c>
      <c r="S363" s="246">
        <v>0</v>
      </c>
      <c r="T363" s="247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8" t="s">
        <v>149</v>
      </c>
      <c r="AT363" s="248" t="s">
        <v>128</v>
      </c>
      <c r="AU363" s="248" t="s">
        <v>86</v>
      </c>
      <c r="AY363" s="17" t="s">
        <v>125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7" t="s">
        <v>84</v>
      </c>
      <c r="BK363" s="249">
        <f>ROUND(I363*H363,2)</f>
        <v>0</v>
      </c>
      <c r="BL363" s="17" t="s">
        <v>149</v>
      </c>
      <c r="BM363" s="248" t="s">
        <v>579</v>
      </c>
    </row>
    <row r="364" s="13" customFormat="1">
      <c r="A364" s="13"/>
      <c r="B364" s="250"/>
      <c r="C364" s="251"/>
      <c r="D364" s="252" t="s">
        <v>134</v>
      </c>
      <c r="E364" s="253" t="s">
        <v>1</v>
      </c>
      <c r="F364" s="254" t="s">
        <v>580</v>
      </c>
      <c r="G364" s="251"/>
      <c r="H364" s="253" t="s">
        <v>1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0" t="s">
        <v>134</v>
      </c>
      <c r="AU364" s="260" t="s">
        <v>86</v>
      </c>
      <c r="AV364" s="13" t="s">
        <v>84</v>
      </c>
      <c r="AW364" s="13" t="s">
        <v>32</v>
      </c>
      <c r="AX364" s="13" t="s">
        <v>76</v>
      </c>
      <c r="AY364" s="260" t="s">
        <v>125</v>
      </c>
    </row>
    <row r="365" s="14" customFormat="1">
      <c r="A365" s="14"/>
      <c r="B365" s="261"/>
      <c r="C365" s="262"/>
      <c r="D365" s="252" t="s">
        <v>134</v>
      </c>
      <c r="E365" s="263" t="s">
        <v>1</v>
      </c>
      <c r="F365" s="264" t="s">
        <v>581</v>
      </c>
      <c r="G365" s="262"/>
      <c r="H365" s="265">
        <v>82.5</v>
      </c>
      <c r="I365" s="266"/>
      <c r="J365" s="262"/>
      <c r="K365" s="262"/>
      <c r="L365" s="267"/>
      <c r="M365" s="268"/>
      <c r="N365" s="269"/>
      <c r="O365" s="269"/>
      <c r="P365" s="269"/>
      <c r="Q365" s="269"/>
      <c r="R365" s="269"/>
      <c r="S365" s="269"/>
      <c r="T365" s="27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1" t="s">
        <v>134</v>
      </c>
      <c r="AU365" s="271" t="s">
        <v>86</v>
      </c>
      <c r="AV365" s="14" t="s">
        <v>86</v>
      </c>
      <c r="AW365" s="14" t="s">
        <v>32</v>
      </c>
      <c r="AX365" s="14" t="s">
        <v>84</v>
      </c>
      <c r="AY365" s="271" t="s">
        <v>125</v>
      </c>
    </row>
    <row r="366" s="2" customFormat="1" ht="37.8" customHeight="1">
      <c r="A366" s="38"/>
      <c r="B366" s="39"/>
      <c r="C366" s="236" t="s">
        <v>582</v>
      </c>
      <c r="D366" s="236" t="s">
        <v>128</v>
      </c>
      <c r="E366" s="237" t="s">
        <v>583</v>
      </c>
      <c r="F366" s="238" t="s">
        <v>584</v>
      </c>
      <c r="G366" s="239" t="s">
        <v>282</v>
      </c>
      <c r="H366" s="240">
        <v>67.5</v>
      </c>
      <c r="I366" s="241"/>
      <c r="J366" s="242">
        <f>ROUND(I366*H366,2)</f>
        <v>0</v>
      </c>
      <c r="K366" s="243"/>
      <c r="L366" s="44"/>
      <c r="M366" s="244" t="s">
        <v>1</v>
      </c>
      <c r="N366" s="245" t="s">
        <v>41</v>
      </c>
      <c r="O366" s="91"/>
      <c r="P366" s="246">
        <f>O366*H366</f>
        <v>0</v>
      </c>
      <c r="Q366" s="246">
        <v>0.10353999999999999</v>
      </c>
      <c r="R366" s="246">
        <f>Q366*H366</f>
        <v>6.9889499999999991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149</v>
      </c>
      <c r="AT366" s="248" t="s">
        <v>128</v>
      </c>
      <c r="AU366" s="248" t="s">
        <v>86</v>
      </c>
      <c r="AY366" s="17" t="s">
        <v>125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84</v>
      </c>
      <c r="BK366" s="249">
        <f>ROUND(I366*H366,2)</f>
        <v>0</v>
      </c>
      <c r="BL366" s="17" t="s">
        <v>149</v>
      </c>
      <c r="BM366" s="248" t="s">
        <v>585</v>
      </c>
    </row>
    <row r="367" s="14" customFormat="1">
      <c r="A367" s="14"/>
      <c r="B367" s="261"/>
      <c r="C367" s="262"/>
      <c r="D367" s="252" t="s">
        <v>134</v>
      </c>
      <c r="E367" s="263" t="s">
        <v>1</v>
      </c>
      <c r="F367" s="264" t="s">
        <v>586</v>
      </c>
      <c r="G367" s="262"/>
      <c r="H367" s="265">
        <v>67.5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1" t="s">
        <v>134</v>
      </c>
      <c r="AU367" s="271" t="s">
        <v>86</v>
      </c>
      <c r="AV367" s="14" t="s">
        <v>86</v>
      </c>
      <c r="AW367" s="14" t="s">
        <v>32</v>
      </c>
      <c r="AX367" s="14" t="s">
        <v>84</v>
      </c>
      <c r="AY367" s="271" t="s">
        <v>125</v>
      </c>
    </row>
    <row r="368" s="12" customFormat="1" ht="22.8" customHeight="1">
      <c r="A368" s="12"/>
      <c r="B368" s="220"/>
      <c r="C368" s="221"/>
      <c r="D368" s="222" t="s">
        <v>75</v>
      </c>
      <c r="E368" s="234" t="s">
        <v>174</v>
      </c>
      <c r="F368" s="234" t="s">
        <v>587</v>
      </c>
      <c r="G368" s="221"/>
      <c r="H368" s="221"/>
      <c r="I368" s="224"/>
      <c r="J368" s="235">
        <f>BK368</f>
        <v>0</v>
      </c>
      <c r="K368" s="221"/>
      <c r="L368" s="226"/>
      <c r="M368" s="227"/>
      <c r="N368" s="228"/>
      <c r="O368" s="228"/>
      <c r="P368" s="229">
        <f>SUM(P369:P393)</f>
        <v>0</v>
      </c>
      <c r="Q368" s="228"/>
      <c r="R368" s="229">
        <f>SUM(R369:R393)</f>
        <v>1.4526173999999998</v>
      </c>
      <c r="S368" s="228"/>
      <c r="T368" s="230">
        <f>SUM(T369:T393)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31" t="s">
        <v>84</v>
      </c>
      <c r="AT368" s="232" t="s">
        <v>75</v>
      </c>
      <c r="AU368" s="232" t="s">
        <v>84</v>
      </c>
      <c r="AY368" s="231" t="s">
        <v>125</v>
      </c>
      <c r="BK368" s="233">
        <f>SUM(BK369:BK393)</f>
        <v>0</v>
      </c>
    </row>
    <row r="369" s="2" customFormat="1" ht="24.15" customHeight="1">
      <c r="A369" s="38"/>
      <c r="B369" s="39"/>
      <c r="C369" s="236" t="s">
        <v>588</v>
      </c>
      <c r="D369" s="236" t="s">
        <v>128</v>
      </c>
      <c r="E369" s="237" t="s">
        <v>589</v>
      </c>
      <c r="F369" s="238" t="s">
        <v>590</v>
      </c>
      <c r="G369" s="239" t="s">
        <v>351</v>
      </c>
      <c r="H369" s="240">
        <v>2</v>
      </c>
      <c r="I369" s="241"/>
      <c r="J369" s="242">
        <f>ROUND(I369*H369,2)</f>
        <v>0</v>
      </c>
      <c r="K369" s="243"/>
      <c r="L369" s="44"/>
      <c r="M369" s="244" t="s">
        <v>1</v>
      </c>
      <c r="N369" s="245" t="s">
        <v>41</v>
      </c>
      <c r="O369" s="91"/>
      <c r="P369" s="246">
        <f>O369*H369</f>
        <v>0</v>
      </c>
      <c r="Q369" s="246">
        <v>0.068640000000000007</v>
      </c>
      <c r="R369" s="246">
        <f>Q369*H369</f>
        <v>0.13728000000000001</v>
      </c>
      <c r="S369" s="246">
        <v>0</v>
      </c>
      <c r="T369" s="24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8" t="s">
        <v>149</v>
      </c>
      <c r="AT369" s="248" t="s">
        <v>128</v>
      </c>
      <c r="AU369" s="248" t="s">
        <v>86</v>
      </c>
      <c r="AY369" s="17" t="s">
        <v>125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7" t="s">
        <v>84</v>
      </c>
      <c r="BK369" s="249">
        <f>ROUND(I369*H369,2)</f>
        <v>0</v>
      </c>
      <c r="BL369" s="17" t="s">
        <v>149</v>
      </c>
      <c r="BM369" s="248" t="s">
        <v>591</v>
      </c>
    </row>
    <row r="370" s="13" customFormat="1">
      <c r="A370" s="13"/>
      <c r="B370" s="250"/>
      <c r="C370" s="251"/>
      <c r="D370" s="252" t="s">
        <v>134</v>
      </c>
      <c r="E370" s="253" t="s">
        <v>1</v>
      </c>
      <c r="F370" s="254" t="s">
        <v>592</v>
      </c>
      <c r="G370" s="251"/>
      <c r="H370" s="253" t="s">
        <v>1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0" t="s">
        <v>134</v>
      </c>
      <c r="AU370" s="260" t="s">
        <v>86</v>
      </c>
      <c r="AV370" s="13" t="s">
        <v>84</v>
      </c>
      <c r="AW370" s="13" t="s">
        <v>32</v>
      </c>
      <c r="AX370" s="13" t="s">
        <v>76</v>
      </c>
      <c r="AY370" s="260" t="s">
        <v>125</v>
      </c>
    </row>
    <row r="371" s="14" customFormat="1">
      <c r="A371" s="14"/>
      <c r="B371" s="261"/>
      <c r="C371" s="262"/>
      <c r="D371" s="252" t="s">
        <v>134</v>
      </c>
      <c r="E371" s="263" t="s">
        <v>1</v>
      </c>
      <c r="F371" s="264" t="s">
        <v>86</v>
      </c>
      <c r="G371" s="262"/>
      <c r="H371" s="265">
        <v>2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1" t="s">
        <v>134</v>
      </c>
      <c r="AU371" s="271" t="s">
        <v>86</v>
      </c>
      <c r="AV371" s="14" t="s">
        <v>86</v>
      </c>
      <c r="AW371" s="14" t="s">
        <v>32</v>
      </c>
      <c r="AX371" s="14" t="s">
        <v>84</v>
      </c>
      <c r="AY371" s="271" t="s">
        <v>125</v>
      </c>
    </row>
    <row r="372" s="2" customFormat="1" ht="24.15" customHeight="1">
      <c r="A372" s="38"/>
      <c r="B372" s="39"/>
      <c r="C372" s="236" t="s">
        <v>593</v>
      </c>
      <c r="D372" s="236" t="s">
        <v>128</v>
      </c>
      <c r="E372" s="237" t="s">
        <v>594</v>
      </c>
      <c r="F372" s="238" t="s">
        <v>595</v>
      </c>
      <c r="G372" s="239" t="s">
        <v>332</v>
      </c>
      <c r="H372" s="240">
        <v>13</v>
      </c>
      <c r="I372" s="241"/>
      <c r="J372" s="242">
        <f>ROUND(I372*H372,2)</f>
        <v>0</v>
      </c>
      <c r="K372" s="243"/>
      <c r="L372" s="44"/>
      <c r="M372" s="244" t="s">
        <v>1</v>
      </c>
      <c r="N372" s="245" t="s">
        <v>41</v>
      </c>
      <c r="O372" s="91"/>
      <c r="P372" s="246">
        <f>O372*H372</f>
        <v>0</v>
      </c>
      <c r="Q372" s="246">
        <v>1.0000000000000001E-05</v>
      </c>
      <c r="R372" s="246">
        <f>Q372*H372</f>
        <v>0.00013000000000000002</v>
      </c>
      <c r="S372" s="246">
        <v>0</v>
      </c>
      <c r="T372" s="24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8" t="s">
        <v>149</v>
      </c>
      <c r="AT372" s="248" t="s">
        <v>128</v>
      </c>
      <c r="AU372" s="248" t="s">
        <v>86</v>
      </c>
      <c r="AY372" s="17" t="s">
        <v>125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7" t="s">
        <v>84</v>
      </c>
      <c r="BK372" s="249">
        <f>ROUND(I372*H372,2)</f>
        <v>0</v>
      </c>
      <c r="BL372" s="17" t="s">
        <v>149</v>
      </c>
      <c r="BM372" s="248" t="s">
        <v>596</v>
      </c>
    </row>
    <row r="373" s="13" customFormat="1">
      <c r="A373" s="13"/>
      <c r="B373" s="250"/>
      <c r="C373" s="251"/>
      <c r="D373" s="252" t="s">
        <v>134</v>
      </c>
      <c r="E373" s="253" t="s">
        <v>1</v>
      </c>
      <c r="F373" s="254" t="s">
        <v>597</v>
      </c>
      <c r="G373" s="251"/>
      <c r="H373" s="253" t="s">
        <v>1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0" t="s">
        <v>134</v>
      </c>
      <c r="AU373" s="260" t="s">
        <v>86</v>
      </c>
      <c r="AV373" s="13" t="s">
        <v>84</v>
      </c>
      <c r="AW373" s="13" t="s">
        <v>32</v>
      </c>
      <c r="AX373" s="13" t="s">
        <v>76</v>
      </c>
      <c r="AY373" s="260" t="s">
        <v>125</v>
      </c>
    </row>
    <row r="374" s="14" customFormat="1">
      <c r="A374" s="14"/>
      <c r="B374" s="261"/>
      <c r="C374" s="262"/>
      <c r="D374" s="252" t="s">
        <v>134</v>
      </c>
      <c r="E374" s="263" t="s">
        <v>1</v>
      </c>
      <c r="F374" s="264" t="s">
        <v>598</v>
      </c>
      <c r="G374" s="262"/>
      <c r="H374" s="265">
        <v>13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1" t="s">
        <v>134</v>
      </c>
      <c r="AU374" s="271" t="s">
        <v>86</v>
      </c>
      <c r="AV374" s="14" t="s">
        <v>86</v>
      </c>
      <c r="AW374" s="14" t="s">
        <v>32</v>
      </c>
      <c r="AX374" s="14" t="s">
        <v>84</v>
      </c>
      <c r="AY374" s="271" t="s">
        <v>125</v>
      </c>
    </row>
    <row r="375" s="2" customFormat="1" ht="24.15" customHeight="1">
      <c r="A375" s="38"/>
      <c r="B375" s="39"/>
      <c r="C375" s="286" t="s">
        <v>599</v>
      </c>
      <c r="D375" s="286" t="s">
        <v>263</v>
      </c>
      <c r="E375" s="287" t="s">
        <v>600</v>
      </c>
      <c r="F375" s="288" t="s">
        <v>601</v>
      </c>
      <c r="G375" s="289" t="s">
        <v>332</v>
      </c>
      <c r="H375" s="290">
        <v>13.195</v>
      </c>
      <c r="I375" s="291"/>
      <c r="J375" s="292">
        <f>ROUND(I375*H375,2)</f>
        <v>0</v>
      </c>
      <c r="K375" s="293"/>
      <c r="L375" s="294"/>
      <c r="M375" s="295" t="s">
        <v>1</v>
      </c>
      <c r="N375" s="296" t="s">
        <v>41</v>
      </c>
      <c r="O375" s="91"/>
      <c r="P375" s="246">
        <f>O375*H375</f>
        <v>0</v>
      </c>
      <c r="Q375" s="246">
        <v>0.0014</v>
      </c>
      <c r="R375" s="246">
        <f>Q375*H375</f>
        <v>0.018473</v>
      </c>
      <c r="S375" s="246">
        <v>0</v>
      </c>
      <c r="T375" s="247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8" t="s">
        <v>174</v>
      </c>
      <c r="AT375" s="248" t="s">
        <v>263</v>
      </c>
      <c r="AU375" s="248" t="s">
        <v>86</v>
      </c>
      <c r="AY375" s="17" t="s">
        <v>125</v>
      </c>
      <c r="BE375" s="249">
        <f>IF(N375="základní",J375,0)</f>
        <v>0</v>
      </c>
      <c r="BF375" s="249">
        <f>IF(N375="snížená",J375,0)</f>
        <v>0</v>
      </c>
      <c r="BG375" s="249">
        <f>IF(N375="zákl. přenesená",J375,0)</f>
        <v>0</v>
      </c>
      <c r="BH375" s="249">
        <f>IF(N375="sníž. přenesená",J375,0)</f>
        <v>0</v>
      </c>
      <c r="BI375" s="249">
        <f>IF(N375="nulová",J375,0)</f>
        <v>0</v>
      </c>
      <c r="BJ375" s="17" t="s">
        <v>84</v>
      </c>
      <c r="BK375" s="249">
        <f>ROUND(I375*H375,2)</f>
        <v>0</v>
      </c>
      <c r="BL375" s="17" t="s">
        <v>149</v>
      </c>
      <c r="BM375" s="248" t="s">
        <v>602</v>
      </c>
    </row>
    <row r="376" s="14" customFormat="1">
      <c r="A376" s="14"/>
      <c r="B376" s="261"/>
      <c r="C376" s="262"/>
      <c r="D376" s="252" t="s">
        <v>134</v>
      </c>
      <c r="E376" s="263" t="s">
        <v>1</v>
      </c>
      <c r="F376" s="264" t="s">
        <v>598</v>
      </c>
      <c r="G376" s="262"/>
      <c r="H376" s="265">
        <v>13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134</v>
      </c>
      <c r="AU376" s="271" t="s">
        <v>86</v>
      </c>
      <c r="AV376" s="14" t="s">
        <v>86</v>
      </c>
      <c r="AW376" s="14" t="s">
        <v>32</v>
      </c>
      <c r="AX376" s="14" t="s">
        <v>84</v>
      </c>
      <c r="AY376" s="271" t="s">
        <v>125</v>
      </c>
    </row>
    <row r="377" s="14" customFormat="1">
      <c r="A377" s="14"/>
      <c r="B377" s="261"/>
      <c r="C377" s="262"/>
      <c r="D377" s="252" t="s">
        <v>134</v>
      </c>
      <c r="E377" s="262"/>
      <c r="F377" s="264" t="s">
        <v>559</v>
      </c>
      <c r="G377" s="262"/>
      <c r="H377" s="265">
        <v>13.195</v>
      </c>
      <c r="I377" s="266"/>
      <c r="J377" s="262"/>
      <c r="K377" s="262"/>
      <c r="L377" s="267"/>
      <c r="M377" s="268"/>
      <c r="N377" s="269"/>
      <c r="O377" s="269"/>
      <c r="P377" s="269"/>
      <c r="Q377" s="269"/>
      <c r="R377" s="269"/>
      <c r="S377" s="269"/>
      <c r="T377" s="27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1" t="s">
        <v>134</v>
      </c>
      <c r="AU377" s="271" t="s">
        <v>86</v>
      </c>
      <c r="AV377" s="14" t="s">
        <v>86</v>
      </c>
      <c r="AW377" s="14" t="s">
        <v>4</v>
      </c>
      <c r="AX377" s="14" t="s">
        <v>84</v>
      </c>
      <c r="AY377" s="271" t="s">
        <v>125</v>
      </c>
    </row>
    <row r="378" s="2" customFormat="1" ht="24.15" customHeight="1">
      <c r="A378" s="38"/>
      <c r="B378" s="39"/>
      <c r="C378" s="236" t="s">
        <v>603</v>
      </c>
      <c r="D378" s="236" t="s">
        <v>128</v>
      </c>
      <c r="E378" s="237" t="s">
        <v>604</v>
      </c>
      <c r="F378" s="238" t="s">
        <v>605</v>
      </c>
      <c r="G378" s="239" t="s">
        <v>332</v>
      </c>
      <c r="H378" s="240">
        <v>10</v>
      </c>
      <c r="I378" s="241"/>
      <c r="J378" s="242">
        <f>ROUND(I378*H378,2)</f>
        <v>0</v>
      </c>
      <c r="K378" s="243"/>
      <c r="L378" s="44"/>
      <c r="M378" s="244" t="s">
        <v>1</v>
      </c>
      <c r="N378" s="245" t="s">
        <v>41</v>
      </c>
      <c r="O378" s="91"/>
      <c r="P378" s="246">
        <f>O378*H378</f>
        <v>0</v>
      </c>
      <c r="Q378" s="246">
        <v>1.0000000000000001E-05</v>
      </c>
      <c r="R378" s="246">
        <f>Q378*H378</f>
        <v>0.00010000000000000001</v>
      </c>
      <c r="S378" s="246">
        <v>0</v>
      </c>
      <c r="T378" s="24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8" t="s">
        <v>149</v>
      </c>
      <c r="AT378" s="248" t="s">
        <v>128</v>
      </c>
      <c r="AU378" s="248" t="s">
        <v>86</v>
      </c>
      <c r="AY378" s="17" t="s">
        <v>125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84</v>
      </c>
      <c r="BK378" s="249">
        <f>ROUND(I378*H378,2)</f>
        <v>0</v>
      </c>
      <c r="BL378" s="17" t="s">
        <v>149</v>
      </c>
      <c r="BM378" s="248" t="s">
        <v>606</v>
      </c>
    </row>
    <row r="379" s="14" customFormat="1">
      <c r="A379" s="14"/>
      <c r="B379" s="261"/>
      <c r="C379" s="262"/>
      <c r="D379" s="252" t="s">
        <v>134</v>
      </c>
      <c r="E379" s="263" t="s">
        <v>1</v>
      </c>
      <c r="F379" s="264" t="s">
        <v>180</v>
      </c>
      <c r="G379" s="262"/>
      <c r="H379" s="265">
        <v>10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1" t="s">
        <v>134</v>
      </c>
      <c r="AU379" s="271" t="s">
        <v>86</v>
      </c>
      <c r="AV379" s="14" t="s">
        <v>86</v>
      </c>
      <c r="AW379" s="14" t="s">
        <v>32</v>
      </c>
      <c r="AX379" s="14" t="s">
        <v>84</v>
      </c>
      <c r="AY379" s="271" t="s">
        <v>125</v>
      </c>
    </row>
    <row r="380" s="2" customFormat="1" ht="24.15" customHeight="1">
      <c r="A380" s="38"/>
      <c r="B380" s="39"/>
      <c r="C380" s="286" t="s">
        <v>607</v>
      </c>
      <c r="D380" s="286" t="s">
        <v>263</v>
      </c>
      <c r="E380" s="287" t="s">
        <v>608</v>
      </c>
      <c r="F380" s="288" t="s">
        <v>609</v>
      </c>
      <c r="G380" s="289" t="s">
        <v>332</v>
      </c>
      <c r="H380" s="290">
        <v>10.15</v>
      </c>
      <c r="I380" s="291"/>
      <c r="J380" s="292">
        <f>ROUND(I380*H380,2)</f>
        <v>0</v>
      </c>
      <c r="K380" s="293"/>
      <c r="L380" s="294"/>
      <c r="M380" s="295" t="s">
        <v>1</v>
      </c>
      <c r="N380" s="296" t="s">
        <v>41</v>
      </c>
      <c r="O380" s="91"/>
      <c r="P380" s="246">
        <f>O380*H380</f>
        <v>0</v>
      </c>
      <c r="Q380" s="246">
        <v>0.00365</v>
      </c>
      <c r="R380" s="246">
        <f>Q380*H380</f>
        <v>0.037047500000000004</v>
      </c>
      <c r="S380" s="246">
        <v>0</v>
      </c>
      <c r="T380" s="24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174</v>
      </c>
      <c r="AT380" s="248" t="s">
        <v>263</v>
      </c>
      <c r="AU380" s="248" t="s">
        <v>86</v>
      </c>
      <c r="AY380" s="17" t="s">
        <v>125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84</v>
      </c>
      <c r="BK380" s="249">
        <f>ROUND(I380*H380,2)</f>
        <v>0</v>
      </c>
      <c r="BL380" s="17" t="s">
        <v>149</v>
      </c>
      <c r="BM380" s="248" t="s">
        <v>610</v>
      </c>
    </row>
    <row r="381" s="14" customFormat="1">
      <c r="A381" s="14"/>
      <c r="B381" s="261"/>
      <c r="C381" s="262"/>
      <c r="D381" s="252" t="s">
        <v>134</v>
      </c>
      <c r="E381" s="263" t="s">
        <v>1</v>
      </c>
      <c r="F381" s="264" t="s">
        <v>180</v>
      </c>
      <c r="G381" s="262"/>
      <c r="H381" s="265">
        <v>10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1" t="s">
        <v>134</v>
      </c>
      <c r="AU381" s="271" t="s">
        <v>86</v>
      </c>
      <c r="AV381" s="14" t="s">
        <v>86</v>
      </c>
      <c r="AW381" s="14" t="s">
        <v>32</v>
      </c>
      <c r="AX381" s="14" t="s">
        <v>84</v>
      </c>
      <c r="AY381" s="271" t="s">
        <v>125</v>
      </c>
    </row>
    <row r="382" s="14" customFormat="1">
      <c r="A382" s="14"/>
      <c r="B382" s="261"/>
      <c r="C382" s="262"/>
      <c r="D382" s="252" t="s">
        <v>134</v>
      </c>
      <c r="E382" s="262"/>
      <c r="F382" s="264" t="s">
        <v>611</v>
      </c>
      <c r="G382" s="262"/>
      <c r="H382" s="265">
        <v>10.15</v>
      </c>
      <c r="I382" s="266"/>
      <c r="J382" s="262"/>
      <c r="K382" s="262"/>
      <c r="L382" s="267"/>
      <c r="M382" s="268"/>
      <c r="N382" s="269"/>
      <c r="O382" s="269"/>
      <c r="P382" s="269"/>
      <c r="Q382" s="269"/>
      <c r="R382" s="269"/>
      <c r="S382" s="269"/>
      <c r="T382" s="27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1" t="s">
        <v>134</v>
      </c>
      <c r="AU382" s="271" t="s">
        <v>86</v>
      </c>
      <c r="AV382" s="14" t="s">
        <v>86</v>
      </c>
      <c r="AW382" s="14" t="s">
        <v>4</v>
      </c>
      <c r="AX382" s="14" t="s">
        <v>84</v>
      </c>
      <c r="AY382" s="271" t="s">
        <v>125</v>
      </c>
    </row>
    <row r="383" s="2" customFormat="1" ht="24.15" customHeight="1">
      <c r="A383" s="38"/>
      <c r="B383" s="39"/>
      <c r="C383" s="236" t="s">
        <v>612</v>
      </c>
      <c r="D383" s="236" t="s">
        <v>128</v>
      </c>
      <c r="E383" s="237" t="s">
        <v>613</v>
      </c>
      <c r="F383" s="238" t="s">
        <v>614</v>
      </c>
      <c r="G383" s="239" t="s">
        <v>351</v>
      </c>
      <c r="H383" s="240">
        <v>2</v>
      </c>
      <c r="I383" s="241"/>
      <c r="J383" s="242">
        <f>ROUND(I383*H383,2)</f>
        <v>0</v>
      </c>
      <c r="K383" s="243"/>
      <c r="L383" s="44"/>
      <c r="M383" s="244" t="s">
        <v>1</v>
      </c>
      <c r="N383" s="245" t="s">
        <v>41</v>
      </c>
      <c r="O383" s="91"/>
      <c r="P383" s="246">
        <f>O383*H383</f>
        <v>0</v>
      </c>
      <c r="Q383" s="246">
        <v>0.34089999999999998</v>
      </c>
      <c r="R383" s="246">
        <f>Q383*H383</f>
        <v>0.68179999999999996</v>
      </c>
      <c r="S383" s="246">
        <v>0</v>
      </c>
      <c r="T383" s="24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8" t="s">
        <v>149</v>
      </c>
      <c r="AT383" s="248" t="s">
        <v>128</v>
      </c>
      <c r="AU383" s="248" t="s">
        <v>86</v>
      </c>
      <c r="AY383" s="17" t="s">
        <v>125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7" t="s">
        <v>84</v>
      </c>
      <c r="BK383" s="249">
        <f>ROUND(I383*H383,2)</f>
        <v>0</v>
      </c>
      <c r="BL383" s="17" t="s">
        <v>149</v>
      </c>
      <c r="BM383" s="248" t="s">
        <v>615</v>
      </c>
    </row>
    <row r="384" s="14" customFormat="1">
      <c r="A384" s="14"/>
      <c r="B384" s="261"/>
      <c r="C384" s="262"/>
      <c r="D384" s="252" t="s">
        <v>134</v>
      </c>
      <c r="E384" s="263" t="s">
        <v>1</v>
      </c>
      <c r="F384" s="264" t="s">
        <v>86</v>
      </c>
      <c r="G384" s="262"/>
      <c r="H384" s="265">
        <v>2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1" t="s">
        <v>134</v>
      </c>
      <c r="AU384" s="271" t="s">
        <v>86</v>
      </c>
      <c r="AV384" s="14" t="s">
        <v>86</v>
      </c>
      <c r="AW384" s="14" t="s">
        <v>32</v>
      </c>
      <c r="AX384" s="14" t="s">
        <v>84</v>
      </c>
      <c r="AY384" s="271" t="s">
        <v>125</v>
      </c>
    </row>
    <row r="385" s="2" customFormat="1" ht="14.4" customHeight="1">
      <c r="A385" s="38"/>
      <c r="B385" s="39"/>
      <c r="C385" s="286" t="s">
        <v>616</v>
      </c>
      <c r="D385" s="286" t="s">
        <v>263</v>
      </c>
      <c r="E385" s="287" t="s">
        <v>617</v>
      </c>
      <c r="F385" s="288" t="s">
        <v>618</v>
      </c>
      <c r="G385" s="289" t="s">
        <v>351</v>
      </c>
      <c r="H385" s="290">
        <v>2.0299999999999998</v>
      </c>
      <c r="I385" s="291"/>
      <c r="J385" s="292">
        <f>ROUND(I385*H385,2)</f>
        <v>0</v>
      </c>
      <c r="K385" s="293"/>
      <c r="L385" s="294"/>
      <c r="M385" s="295" t="s">
        <v>1</v>
      </c>
      <c r="N385" s="296" t="s">
        <v>41</v>
      </c>
      <c r="O385" s="91"/>
      <c r="P385" s="246">
        <f>O385*H385</f>
        <v>0</v>
      </c>
      <c r="Q385" s="246">
        <v>0.01823</v>
      </c>
      <c r="R385" s="246">
        <f>Q385*H385</f>
        <v>0.037006899999999995</v>
      </c>
      <c r="S385" s="246">
        <v>0</v>
      </c>
      <c r="T385" s="24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8" t="s">
        <v>174</v>
      </c>
      <c r="AT385" s="248" t="s">
        <v>263</v>
      </c>
      <c r="AU385" s="248" t="s">
        <v>86</v>
      </c>
      <c r="AY385" s="17" t="s">
        <v>125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17" t="s">
        <v>84</v>
      </c>
      <c r="BK385" s="249">
        <f>ROUND(I385*H385,2)</f>
        <v>0</v>
      </c>
      <c r="BL385" s="17" t="s">
        <v>149</v>
      </c>
      <c r="BM385" s="248" t="s">
        <v>619</v>
      </c>
    </row>
    <row r="386" s="14" customFormat="1">
      <c r="A386" s="14"/>
      <c r="B386" s="261"/>
      <c r="C386" s="262"/>
      <c r="D386" s="252" t="s">
        <v>134</v>
      </c>
      <c r="E386" s="263" t="s">
        <v>1</v>
      </c>
      <c r="F386" s="264" t="s">
        <v>86</v>
      </c>
      <c r="G386" s="262"/>
      <c r="H386" s="265">
        <v>2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1" t="s">
        <v>134</v>
      </c>
      <c r="AU386" s="271" t="s">
        <v>86</v>
      </c>
      <c r="AV386" s="14" t="s">
        <v>86</v>
      </c>
      <c r="AW386" s="14" t="s">
        <v>32</v>
      </c>
      <c r="AX386" s="14" t="s">
        <v>84</v>
      </c>
      <c r="AY386" s="271" t="s">
        <v>125</v>
      </c>
    </row>
    <row r="387" s="14" customFormat="1">
      <c r="A387" s="14"/>
      <c r="B387" s="261"/>
      <c r="C387" s="262"/>
      <c r="D387" s="252" t="s">
        <v>134</v>
      </c>
      <c r="E387" s="262"/>
      <c r="F387" s="264" t="s">
        <v>620</v>
      </c>
      <c r="G387" s="262"/>
      <c r="H387" s="265">
        <v>2.0299999999999998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1" t="s">
        <v>134</v>
      </c>
      <c r="AU387" s="271" t="s">
        <v>86</v>
      </c>
      <c r="AV387" s="14" t="s">
        <v>86</v>
      </c>
      <c r="AW387" s="14" t="s">
        <v>4</v>
      </c>
      <c r="AX387" s="14" t="s">
        <v>84</v>
      </c>
      <c r="AY387" s="271" t="s">
        <v>125</v>
      </c>
    </row>
    <row r="388" s="2" customFormat="1" ht="24.15" customHeight="1">
      <c r="A388" s="38"/>
      <c r="B388" s="39"/>
      <c r="C388" s="236" t="s">
        <v>621</v>
      </c>
      <c r="D388" s="236" t="s">
        <v>128</v>
      </c>
      <c r="E388" s="237" t="s">
        <v>622</v>
      </c>
      <c r="F388" s="238" t="s">
        <v>623</v>
      </c>
      <c r="G388" s="239" t="s">
        <v>351</v>
      </c>
      <c r="H388" s="240">
        <v>2</v>
      </c>
      <c r="I388" s="241"/>
      <c r="J388" s="242">
        <f>ROUND(I388*H388,2)</f>
        <v>0</v>
      </c>
      <c r="K388" s="243"/>
      <c r="L388" s="44"/>
      <c r="M388" s="244" t="s">
        <v>1</v>
      </c>
      <c r="N388" s="245" t="s">
        <v>41</v>
      </c>
      <c r="O388" s="91"/>
      <c r="P388" s="246">
        <f>O388*H388</f>
        <v>0</v>
      </c>
      <c r="Q388" s="246">
        <v>0.21734000000000001</v>
      </c>
      <c r="R388" s="246">
        <f>Q388*H388</f>
        <v>0.43468000000000001</v>
      </c>
      <c r="S388" s="246">
        <v>0</v>
      </c>
      <c r="T388" s="247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8" t="s">
        <v>149</v>
      </c>
      <c r="AT388" s="248" t="s">
        <v>128</v>
      </c>
      <c r="AU388" s="248" t="s">
        <v>86</v>
      </c>
      <c r="AY388" s="17" t="s">
        <v>125</v>
      </c>
      <c r="BE388" s="249">
        <f>IF(N388="základní",J388,0)</f>
        <v>0</v>
      </c>
      <c r="BF388" s="249">
        <f>IF(N388="snížená",J388,0)</f>
        <v>0</v>
      </c>
      <c r="BG388" s="249">
        <f>IF(N388="zákl. přenesená",J388,0)</f>
        <v>0</v>
      </c>
      <c r="BH388" s="249">
        <f>IF(N388="sníž. přenesená",J388,0)</f>
        <v>0</v>
      </c>
      <c r="BI388" s="249">
        <f>IF(N388="nulová",J388,0)</f>
        <v>0</v>
      </c>
      <c r="BJ388" s="17" t="s">
        <v>84</v>
      </c>
      <c r="BK388" s="249">
        <f>ROUND(I388*H388,2)</f>
        <v>0</v>
      </c>
      <c r="BL388" s="17" t="s">
        <v>149</v>
      </c>
      <c r="BM388" s="248" t="s">
        <v>624</v>
      </c>
    </row>
    <row r="389" s="14" customFormat="1">
      <c r="A389" s="14"/>
      <c r="B389" s="261"/>
      <c r="C389" s="262"/>
      <c r="D389" s="252" t="s">
        <v>134</v>
      </c>
      <c r="E389" s="263" t="s">
        <v>1</v>
      </c>
      <c r="F389" s="264" t="s">
        <v>86</v>
      </c>
      <c r="G389" s="262"/>
      <c r="H389" s="265">
        <v>2</v>
      </c>
      <c r="I389" s="266"/>
      <c r="J389" s="262"/>
      <c r="K389" s="262"/>
      <c r="L389" s="267"/>
      <c r="M389" s="268"/>
      <c r="N389" s="269"/>
      <c r="O389" s="269"/>
      <c r="P389" s="269"/>
      <c r="Q389" s="269"/>
      <c r="R389" s="269"/>
      <c r="S389" s="269"/>
      <c r="T389" s="27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1" t="s">
        <v>134</v>
      </c>
      <c r="AU389" s="271" t="s">
        <v>86</v>
      </c>
      <c r="AV389" s="14" t="s">
        <v>86</v>
      </c>
      <c r="AW389" s="14" t="s">
        <v>32</v>
      </c>
      <c r="AX389" s="14" t="s">
        <v>84</v>
      </c>
      <c r="AY389" s="271" t="s">
        <v>125</v>
      </c>
    </row>
    <row r="390" s="2" customFormat="1" ht="14.4" customHeight="1">
      <c r="A390" s="38"/>
      <c r="B390" s="39"/>
      <c r="C390" s="286" t="s">
        <v>625</v>
      </c>
      <c r="D390" s="286" t="s">
        <v>263</v>
      </c>
      <c r="E390" s="287" t="s">
        <v>626</v>
      </c>
      <c r="F390" s="288" t="s">
        <v>627</v>
      </c>
      <c r="G390" s="289" t="s">
        <v>351</v>
      </c>
      <c r="H390" s="290">
        <v>2</v>
      </c>
      <c r="I390" s="291"/>
      <c r="J390" s="292">
        <f>ROUND(I390*H390,2)</f>
        <v>0</v>
      </c>
      <c r="K390" s="293"/>
      <c r="L390" s="294"/>
      <c r="M390" s="295" t="s">
        <v>1</v>
      </c>
      <c r="N390" s="296" t="s">
        <v>41</v>
      </c>
      <c r="O390" s="91"/>
      <c r="P390" s="246">
        <f>O390*H390</f>
        <v>0</v>
      </c>
      <c r="Q390" s="246">
        <v>0.052400000000000002</v>
      </c>
      <c r="R390" s="246">
        <f>Q390*H390</f>
        <v>0.1048</v>
      </c>
      <c r="S390" s="246">
        <v>0</v>
      </c>
      <c r="T390" s="24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8" t="s">
        <v>174</v>
      </c>
      <c r="AT390" s="248" t="s">
        <v>263</v>
      </c>
      <c r="AU390" s="248" t="s">
        <v>86</v>
      </c>
      <c r="AY390" s="17" t="s">
        <v>125</v>
      </c>
      <c r="BE390" s="249">
        <f>IF(N390="základní",J390,0)</f>
        <v>0</v>
      </c>
      <c r="BF390" s="249">
        <f>IF(N390="snížená",J390,0)</f>
        <v>0</v>
      </c>
      <c r="BG390" s="249">
        <f>IF(N390="zákl. přenesená",J390,0)</f>
        <v>0</v>
      </c>
      <c r="BH390" s="249">
        <f>IF(N390="sníž. přenesená",J390,0)</f>
        <v>0</v>
      </c>
      <c r="BI390" s="249">
        <f>IF(N390="nulová",J390,0)</f>
        <v>0</v>
      </c>
      <c r="BJ390" s="17" t="s">
        <v>84</v>
      </c>
      <c r="BK390" s="249">
        <f>ROUND(I390*H390,2)</f>
        <v>0</v>
      </c>
      <c r="BL390" s="17" t="s">
        <v>149</v>
      </c>
      <c r="BM390" s="248" t="s">
        <v>628</v>
      </c>
    </row>
    <row r="391" s="14" customFormat="1">
      <c r="A391" s="14"/>
      <c r="B391" s="261"/>
      <c r="C391" s="262"/>
      <c r="D391" s="252" t="s">
        <v>134</v>
      </c>
      <c r="E391" s="263" t="s">
        <v>1</v>
      </c>
      <c r="F391" s="264" t="s">
        <v>86</v>
      </c>
      <c r="G391" s="262"/>
      <c r="H391" s="265">
        <v>2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1" t="s">
        <v>134</v>
      </c>
      <c r="AU391" s="271" t="s">
        <v>86</v>
      </c>
      <c r="AV391" s="14" t="s">
        <v>86</v>
      </c>
      <c r="AW391" s="14" t="s">
        <v>32</v>
      </c>
      <c r="AX391" s="14" t="s">
        <v>84</v>
      </c>
      <c r="AY391" s="271" t="s">
        <v>125</v>
      </c>
    </row>
    <row r="392" s="2" customFormat="1" ht="14.4" customHeight="1">
      <c r="A392" s="38"/>
      <c r="B392" s="39"/>
      <c r="C392" s="236" t="s">
        <v>629</v>
      </c>
      <c r="D392" s="236" t="s">
        <v>128</v>
      </c>
      <c r="E392" s="237" t="s">
        <v>630</v>
      </c>
      <c r="F392" s="238" t="s">
        <v>631</v>
      </c>
      <c r="G392" s="239" t="s">
        <v>332</v>
      </c>
      <c r="H392" s="240">
        <v>10</v>
      </c>
      <c r="I392" s="241"/>
      <c r="J392" s="242">
        <f>ROUND(I392*H392,2)</f>
        <v>0</v>
      </c>
      <c r="K392" s="243"/>
      <c r="L392" s="44"/>
      <c r="M392" s="244" t="s">
        <v>1</v>
      </c>
      <c r="N392" s="245" t="s">
        <v>41</v>
      </c>
      <c r="O392" s="91"/>
      <c r="P392" s="246">
        <f>O392*H392</f>
        <v>0</v>
      </c>
      <c r="Q392" s="246">
        <v>0.00012999999999999999</v>
      </c>
      <c r="R392" s="246">
        <f>Q392*H392</f>
        <v>0.0012999999999999999</v>
      </c>
      <c r="S392" s="246">
        <v>0</v>
      </c>
      <c r="T392" s="24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8" t="s">
        <v>149</v>
      </c>
      <c r="AT392" s="248" t="s">
        <v>128</v>
      </c>
      <c r="AU392" s="248" t="s">
        <v>86</v>
      </c>
      <c r="AY392" s="17" t="s">
        <v>125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7" t="s">
        <v>84</v>
      </c>
      <c r="BK392" s="249">
        <f>ROUND(I392*H392,2)</f>
        <v>0</v>
      </c>
      <c r="BL392" s="17" t="s">
        <v>149</v>
      </c>
      <c r="BM392" s="248" t="s">
        <v>632</v>
      </c>
    </row>
    <row r="393" s="14" customFormat="1">
      <c r="A393" s="14"/>
      <c r="B393" s="261"/>
      <c r="C393" s="262"/>
      <c r="D393" s="252" t="s">
        <v>134</v>
      </c>
      <c r="E393" s="263" t="s">
        <v>1</v>
      </c>
      <c r="F393" s="264" t="s">
        <v>180</v>
      </c>
      <c r="G393" s="262"/>
      <c r="H393" s="265">
        <v>10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1" t="s">
        <v>134</v>
      </c>
      <c r="AU393" s="271" t="s">
        <v>86</v>
      </c>
      <c r="AV393" s="14" t="s">
        <v>86</v>
      </c>
      <c r="AW393" s="14" t="s">
        <v>32</v>
      </c>
      <c r="AX393" s="14" t="s">
        <v>84</v>
      </c>
      <c r="AY393" s="271" t="s">
        <v>125</v>
      </c>
    </row>
    <row r="394" s="12" customFormat="1" ht="22.8" customHeight="1">
      <c r="A394" s="12"/>
      <c r="B394" s="220"/>
      <c r="C394" s="221"/>
      <c r="D394" s="222" t="s">
        <v>75</v>
      </c>
      <c r="E394" s="234" t="s">
        <v>183</v>
      </c>
      <c r="F394" s="234" t="s">
        <v>633</v>
      </c>
      <c r="G394" s="221"/>
      <c r="H394" s="221"/>
      <c r="I394" s="224"/>
      <c r="J394" s="235">
        <f>BK394</f>
        <v>0</v>
      </c>
      <c r="K394" s="221"/>
      <c r="L394" s="226"/>
      <c r="M394" s="227"/>
      <c r="N394" s="228"/>
      <c r="O394" s="228"/>
      <c r="P394" s="229">
        <f>SUM(P395:P482)</f>
        <v>0</v>
      </c>
      <c r="Q394" s="228"/>
      <c r="R394" s="229">
        <f>SUM(R395:R482)</f>
        <v>57.791716050000012</v>
      </c>
      <c r="S394" s="228"/>
      <c r="T394" s="230">
        <f>SUM(T395:T482)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31" t="s">
        <v>84</v>
      </c>
      <c r="AT394" s="232" t="s">
        <v>75</v>
      </c>
      <c r="AU394" s="232" t="s">
        <v>84</v>
      </c>
      <c r="AY394" s="231" t="s">
        <v>125</v>
      </c>
      <c r="BK394" s="233">
        <f>SUM(BK395:BK482)</f>
        <v>0</v>
      </c>
    </row>
    <row r="395" s="2" customFormat="1" ht="24.15" customHeight="1">
      <c r="A395" s="38"/>
      <c r="B395" s="39"/>
      <c r="C395" s="236" t="s">
        <v>634</v>
      </c>
      <c r="D395" s="236" t="s">
        <v>128</v>
      </c>
      <c r="E395" s="237" t="s">
        <v>635</v>
      </c>
      <c r="F395" s="238" t="s">
        <v>636</v>
      </c>
      <c r="G395" s="239" t="s">
        <v>351</v>
      </c>
      <c r="H395" s="240">
        <v>1</v>
      </c>
      <c r="I395" s="241"/>
      <c r="J395" s="242">
        <f>ROUND(I395*H395,2)</f>
        <v>0</v>
      </c>
      <c r="K395" s="243"/>
      <c r="L395" s="44"/>
      <c r="M395" s="244" t="s">
        <v>1</v>
      </c>
      <c r="N395" s="245" t="s">
        <v>41</v>
      </c>
      <c r="O395" s="91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149</v>
      </c>
      <c r="AT395" s="248" t="s">
        <v>128</v>
      </c>
      <c r="AU395" s="248" t="s">
        <v>86</v>
      </c>
      <c r="AY395" s="17" t="s">
        <v>125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84</v>
      </c>
      <c r="BK395" s="249">
        <f>ROUND(I395*H395,2)</f>
        <v>0</v>
      </c>
      <c r="BL395" s="17" t="s">
        <v>149</v>
      </c>
      <c r="BM395" s="248" t="s">
        <v>637</v>
      </c>
    </row>
    <row r="396" s="14" customFormat="1">
      <c r="A396" s="14"/>
      <c r="B396" s="261"/>
      <c r="C396" s="262"/>
      <c r="D396" s="252" t="s">
        <v>134</v>
      </c>
      <c r="E396" s="263" t="s">
        <v>1</v>
      </c>
      <c r="F396" s="264" t="s">
        <v>84</v>
      </c>
      <c r="G396" s="262"/>
      <c r="H396" s="265">
        <v>1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1" t="s">
        <v>134</v>
      </c>
      <c r="AU396" s="271" t="s">
        <v>86</v>
      </c>
      <c r="AV396" s="14" t="s">
        <v>86</v>
      </c>
      <c r="AW396" s="14" t="s">
        <v>32</v>
      </c>
      <c r="AX396" s="14" t="s">
        <v>84</v>
      </c>
      <c r="AY396" s="271" t="s">
        <v>125</v>
      </c>
    </row>
    <row r="397" s="2" customFormat="1" ht="14.4" customHeight="1">
      <c r="A397" s="38"/>
      <c r="B397" s="39"/>
      <c r="C397" s="286" t="s">
        <v>337</v>
      </c>
      <c r="D397" s="286" t="s">
        <v>263</v>
      </c>
      <c r="E397" s="287" t="s">
        <v>638</v>
      </c>
      <c r="F397" s="288" t="s">
        <v>639</v>
      </c>
      <c r="G397" s="289" t="s">
        <v>351</v>
      </c>
      <c r="H397" s="290">
        <v>1</v>
      </c>
      <c r="I397" s="291"/>
      <c r="J397" s="292">
        <f>ROUND(I397*H397,2)</f>
        <v>0</v>
      </c>
      <c r="K397" s="293"/>
      <c r="L397" s="294"/>
      <c r="M397" s="295" t="s">
        <v>1</v>
      </c>
      <c r="N397" s="296" t="s">
        <v>41</v>
      </c>
      <c r="O397" s="91"/>
      <c r="P397" s="246">
        <f>O397*H397</f>
        <v>0</v>
      </c>
      <c r="Q397" s="246">
        <v>0.00029999999999999997</v>
      </c>
      <c r="R397" s="246">
        <f>Q397*H397</f>
        <v>0.00029999999999999997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174</v>
      </c>
      <c r="AT397" s="248" t="s">
        <v>263</v>
      </c>
      <c r="AU397" s="248" t="s">
        <v>86</v>
      </c>
      <c r="AY397" s="17" t="s">
        <v>125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84</v>
      </c>
      <c r="BK397" s="249">
        <f>ROUND(I397*H397,2)</f>
        <v>0</v>
      </c>
      <c r="BL397" s="17" t="s">
        <v>149</v>
      </c>
      <c r="BM397" s="248" t="s">
        <v>640</v>
      </c>
    </row>
    <row r="398" s="14" customFormat="1">
      <c r="A398" s="14"/>
      <c r="B398" s="261"/>
      <c r="C398" s="262"/>
      <c r="D398" s="252" t="s">
        <v>134</v>
      </c>
      <c r="E398" s="263" t="s">
        <v>1</v>
      </c>
      <c r="F398" s="264" t="s">
        <v>84</v>
      </c>
      <c r="G398" s="262"/>
      <c r="H398" s="265">
        <v>1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1" t="s">
        <v>134</v>
      </c>
      <c r="AU398" s="271" t="s">
        <v>86</v>
      </c>
      <c r="AV398" s="14" t="s">
        <v>86</v>
      </c>
      <c r="AW398" s="14" t="s">
        <v>32</v>
      </c>
      <c r="AX398" s="14" t="s">
        <v>84</v>
      </c>
      <c r="AY398" s="271" t="s">
        <v>125</v>
      </c>
    </row>
    <row r="399" s="2" customFormat="1" ht="24.15" customHeight="1">
      <c r="A399" s="38"/>
      <c r="B399" s="39"/>
      <c r="C399" s="236" t="s">
        <v>641</v>
      </c>
      <c r="D399" s="236" t="s">
        <v>128</v>
      </c>
      <c r="E399" s="237" t="s">
        <v>642</v>
      </c>
      <c r="F399" s="238" t="s">
        <v>643</v>
      </c>
      <c r="G399" s="239" t="s">
        <v>351</v>
      </c>
      <c r="H399" s="240">
        <v>14</v>
      </c>
      <c r="I399" s="241"/>
      <c r="J399" s="242">
        <f>ROUND(I399*H399,2)</f>
        <v>0</v>
      </c>
      <c r="K399" s="243"/>
      <c r="L399" s="44"/>
      <c r="M399" s="244" t="s">
        <v>1</v>
      </c>
      <c r="N399" s="245" t="s">
        <v>41</v>
      </c>
      <c r="O399" s="91"/>
      <c r="P399" s="246">
        <f>O399*H399</f>
        <v>0</v>
      </c>
      <c r="Q399" s="246">
        <v>0.00069999999999999999</v>
      </c>
      <c r="R399" s="246">
        <f>Q399*H399</f>
        <v>0.0097999999999999997</v>
      </c>
      <c r="S399" s="246">
        <v>0</v>
      </c>
      <c r="T399" s="247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8" t="s">
        <v>149</v>
      </c>
      <c r="AT399" s="248" t="s">
        <v>128</v>
      </c>
      <c r="AU399" s="248" t="s">
        <v>86</v>
      </c>
      <c r="AY399" s="17" t="s">
        <v>125</v>
      </c>
      <c r="BE399" s="249">
        <f>IF(N399="základní",J399,0)</f>
        <v>0</v>
      </c>
      <c r="BF399" s="249">
        <f>IF(N399="snížená",J399,0)</f>
        <v>0</v>
      </c>
      <c r="BG399" s="249">
        <f>IF(N399="zákl. přenesená",J399,0)</f>
        <v>0</v>
      </c>
      <c r="BH399" s="249">
        <f>IF(N399="sníž. přenesená",J399,0)</f>
        <v>0</v>
      </c>
      <c r="BI399" s="249">
        <f>IF(N399="nulová",J399,0)</f>
        <v>0</v>
      </c>
      <c r="BJ399" s="17" t="s">
        <v>84</v>
      </c>
      <c r="BK399" s="249">
        <f>ROUND(I399*H399,2)</f>
        <v>0</v>
      </c>
      <c r="BL399" s="17" t="s">
        <v>149</v>
      </c>
      <c r="BM399" s="248" t="s">
        <v>644</v>
      </c>
    </row>
    <row r="400" s="13" customFormat="1">
      <c r="A400" s="13"/>
      <c r="B400" s="250"/>
      <c r="C400" s="251"/>
      <c r="D400" s="252" t="s">
        <v>134</v>
      </c>
      <c r="E400" s="253" t="s">
        <v>1</v>
      </c>
      <c r="F400" s="254" t="s">
        <v>645</v>
      </c>
      <c r="G400" s="251"/>
      <c r="H400" s="253" t="s">
        <v>1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0" t="s">
        <v>134</v>
      </c>
      <c r="AU400" s="260" t="s">
        <v>86</v>
      </c>
      <c r="AV400" s="13" t="s">
        <v>84</v>
      </c>
      <c r="AW400" s="13" t="s">
        <v>32</v>
      </c>
      <c r="AX400" s="13" t="s">
        <v>76</v>
      </c>
      <c r="AY400" s="260" t="s">
        <v>125</v>
      </c>
    </row>
    <row r="401" s="14" customFormat="1">
      <c r="A401" s="14"/>
      <c r="B401" s="261"/>
      <c r="C401" s="262"/>
      <c r="D401" s="252" t="s">
        <v>134</v>
      </c>
      <c r="E401" s="263" t="s">
        <v>1</v>
      </c>
      <c r="F401" s="264" t="s">
        <v>646</v>
      </c>
      <c r="G401" s="262"/>
      <c r="H401" s="265">
        <v>14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1" t="s">
        <v>134</v>
      </c>
      <c r="AU401" s="271" t="s">
        <v>86</v>
      </c>
      <c r="AV401" s="14" t="s">
        <v>86</v>
      </c>
      <c r="AW401" s="14" t="s">
        <v>32</v>
      </c>
      <c r="AX401" s="14" t="s">
        <v>84</v>
      </c>
      <c r="AY401" s="271" t="s">
        <v>125</v>
      </c>
    </row>
    <row r="402" s="2" customFormat="1" ht="24.15" customHeight="1">
      <c r="A402" s="38"/>
      <c r="B402" s="39"/>
      <c r="C402" s="286" t="s">
        <v>647</v>
      </c>
      <c r="D402" s="286" t="s">
        <v>263</v>
      </c>
      <c r="E402" s="287" t="s">
        <v>648</v>
      </c>
      <c r="F402" s="288" t="s">
        <v>649</v>
      </c>
      <c r="G402" s="289" t="s">
        <v>351</v>
      </c>
      <c r="H402" s="290">
        <v>5</v>
      </c>
      <c r="I402" s="291"/>
      <c r="J402" s="292">
        <f>ROUND(I402*H402,2)</f>
        <v>0</v>
      </c>
      <c r="K402" s="293"/>
      <c r="L402" s="294"/>
      <c r="M402" s="295" t="s">
        <v>1</v>
      </c>
      <c r="N402" s="296" t="s">
        <v>41</v>
      </c>
      <c r="O402" s="91"/>
      <c r="P402" s="246">
        <f>O402*H402</f>
        <v>0</v>
      </c>
      <c r="Q402" s="246">
        <v>0.0035000000000000001</v>
      </c>
      <c r="R402" s="246">
        <f>Q402*H402</f>
        <v>0.017500000000000002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174</v>
      </c>
      <c r="AT402" s="248" t="s">
        <v>263</v>
      </c>
      <c r="AU402" s="248" t="s">
        <v>86</v>
      </c>
      <c r="AY402" s="17" t="s">
        <v>125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84</v>
      </c>
      <c r="BK402" s="249">
        <f>ROUND(I402*H402,2)</f>
        <v>0</v>
      </c>
      <c r="BL402" s="17" t="s">
        <v>149</v>
      </c>
      <c r="BM402" s="248" t="s">
        <v>650</v>
      </c>
    </row>
    <row r="403" s="13" customFormat="1">
      <c r="A403" s="13"/>
      <c r="B403" s="250"/>
      <c r="C403" s="251"/>
      <c r="D403" s="252" t="s">
        <v>134</v>
      </c>
      <c r="E403" s="253" t="s">
        <v>1</v>
      </c>
      <c r="F403" s="254" t="s">
        <v>651</v>
      </c>
      <c r="G403" s="251"/>
      <c r="H403" s="253" t="s">
        <v>1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0" t="s">
        <v>134</v>
      </c>
      <c r="AU403" s="260" t="s">
        <v>86</v>
      </c>
      <c r="AV403" s="13" t="s">
        <v>84</v>
      </c>
      <c r="AW403" s="13" t="s">
        <v>32</v>
      </c>
      <c r="AX403" s="13" t="s">
        <v>76</v>
      </c>
      <c r="AY403" s="260" t="s">
        <v>125</v>
      </c>
    </row>
    <row r="404" s="14" customFormat="1">
      <c r="A404" s="14"/>
      <c r="B404" s="261"/>
      <c r="C404" s="262"/>
      <c r="D404" s="252" t="s">
        <v>134</v>
      </c>
      <c r="E404" s="263" t="s">
        <v>1</v>
      </c>
      <c r="F404" s="264" t="s">
        <v>86</v>
      </c>
      <c r="G404" s="262"/>
      <c r="H404" s="265">
        <v>2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134</v>
      </c>
      <c r="AU404" s="271" t="s">
        <v>86</v>
      </c>
      <c r="AV404" s="14" t="s">
        <v>86</v>
      </c>
      <c r="AW404" s="14" t="s">
        <v>32</v>
      </c>
      <c r="AX404" s="14" t="s">
        <v>76</v>
      </c>
      <c r="AY404" s="271" t="s">
        <v>125</v>
      </c>
    </row>
    <row r="405" s="13" customFormat="1">
      <c r="A405" s="13"/>
      <c r="B405" s="250"/>
      <c r="C405" s="251"/>
      <c r="D405" s="252" t="s">
        <v>134</v>
      </c>
      <c r="E405" s="253" t="s">
        <v>1</v>
      </c>
      <c r="F405" s="254" t="s">
        <v>652</v>
      </c>
      <c r="G405" s="251"/>
      <c r="H405" s="253" t="s">
        <v>1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0" t="s">
        <v>134</v>
      </c>
      <c r="AU405" s="260" t="s">
        <v>86</v>
      </c>
      <c r="AV405" s="13" t="s">
        <v>84</v>
      </c>
      <c r="AW405" s="13" t="s">
        <v>32</v>
      </c>
      <c r="AX405" s="13" t="s">
        <v>76</v>
      </c>
      <c r="AY405" s="260" t="s">
        <v>125</v>
      </c>
    </row>
    <row r="406" s="14" customFormat="1">
      <c r="A406" s="14"/>
      <c r="B406" s="261"/>
      <c r="C406" s="262"/>
      <c r="D406" s="252" t="s">
        <v>134</v>
      </c>
      <c r="E406" s="263" t="s">
        <v>1</v>
      </c>
      <c r="F406" s="264" t="s">
        <v>84</v>
      </c>
      <c r="G406" s="262"/>
      <c r="H406" s="265">
        <v>1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1" t="s">
        <v>134</v>
      </c>
      <c r="AU406" s="271" t="s">
        <v>86</v>
      </c>
      <c r="AV406" s="14" t="s">
        <v>86</v>
      </c>
      <c r="AW406" s="14" t="s">
        <v>32</v>
      </c>
      <c r="AX406" s="14" t="s">
        <v>76</v>
      </c>
      <c r="AY406" s="271" t="s">
        <v>125</v>
      </c>
    </row>
    <row r="407" s="13" customFormat="1">
      <c r="A407" s="13"/>
      <c r="B407" s="250"/>
      <c r="C407" s="251"/>
      <c r="D407" s="252" t="s">
        <v>134</v>
      </c>
      <c r="E407" s="253" t="s">
        <v>1</v>
      </c>
      <c r="F407" s="254" t="s">
        <v>653</v>
      </c>
      <c r="G407" s="251"/>
      <c r="H407" s="253" t="s">
        <v>1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134</v>
      </c>
      <c r="AU407" s="260" t="s">
        <v>86</v>
      </c>
      <c r="AV407" s="13" t="s">
        <v>84</v>
      </c>
      <c r="AW407" s="13" t="s">
        <v>32</v>
      </c>
      <c r="AX407" s="13" t="s">
        <v>76</v>
      </c>
      <c r="AY407" s="260" t="s">
        <v>125</v>
      </c>
    </row>
    <row r="408" s="14" customFormat="1">
      <c r="A408" s="14"/>
      <c r="B408" s="261"/>
      <c r="C408" s="262"/>
      <c r="D408" s="252" t="s">
        <v>134</v>
      </c>
      <c r="E408" s="263" t="s">
        <v>1</v>
      </c>
      <c r="F408" s="264" t="s">
        <v>86</v>
      </c>
      <c r="G408" s="262"/>
      <c r="H408" s="265">
        <v>2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1" t="s">
        <v>134</v>
      </c>
      <c r="AU408" s="271" t="s">
        <v>86</v>
      </c>
      <c r="AV408" s="14" t="s">
        <v>86</v>
      </c>
      <c r="AW408" s="14" t="s">
        <v>32</v>
      </c>
      <c r="AX408" s="14" t="s">
        <v>76</v>
      </c>
      <c r="AY408" s="271" t="s">
        <v>125</v>
      </c>
    </row>
    <row r="409" s="15" customFormat="1">
      <c r="A409" s="15"/>
      <c r="B409" s="275"/>
      <c r="C409" s="276"/>
      <c r="D409" s="252" t="s">
        <v>134</v>
      </c>
      <c r="E409" s="277" t="s">
        <v>1</v>
      </c>
      <c r="F409" s="278" t="s">
        <v>225</v>
      </c>
      <c r="G409" s="276"/>
      <c r="H409" s="279">
        <v>5</v>
      </c>
      <c r="I409" s="280"/>
      <c r="J409" s="276"/>
      <c r="K409" s="276"/>
      <c r="L409" s="281"/>
      <c r="M409" s="282"/>
      <c r="N409" s="283"/>
      <c r="O409" s="283"/>
      <c r="P409" s="283"/>
      <c r="Q409" s="283"/>
      <c r="R409" s="283"/>
      <c r="S409" s="283"/>
      <c r="T409" s="28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5" t="s">
        <v>134</v>
      </c>
      <c r="AU409" s="285" t="s">
        <v>86</v>
      </c>
      <c r="AV409" s="15" t="s">
        <v>149</v>
      </c>
      <c r="AW409" s="15" t="s">
        <v>32</v>
      </c>
      <c r="AX409" s="15" t="s">
        <v>84</v>
      </c>
      <c r="AY409" s="285" t="s">
        <v>125</v>
      </c>
    </row>
    <row r="410" s="2" customFormat="1" ht="14.4" customHeight="1">
      <c r="A410" s="38"/>
      <c r="B410" s="39"/>
      <c r="C410" s="286" t="s">
        <v>654</v>
      </c>
      <c r="D410" s="286" t="s">
        <v>263</v>
      </c>
      <c r="E410" s="287" t="s">
        <v>655</v>
      </c>
      <c r="F410" s="288" t="s">
        <v>656</v>
      </c>
      <c r="G410" s="289" t="s">
        <v>351</v>
      </c>
      <c r="H410" s="290">
        <v>4</v>
      </c>
      <c r="I410" s="291"/>
      <c r="J410" s="292">
        <f>ROUND(I410*H410,2)</f>
        <v>0</v>
      </c>
      <c r="K410" s="293"/>
      <c r="L410" s="294"/>
      <c r="M410" s="295" t="s">
        <v>1</v>
      </c>
      <c r="N410" s="296" t="s">
        <v>41</v>
      </c>
      <c r="O410" s="91"/>
      <c r="P410" s="246">
        <f>O410*H410</f>
        <v>0</v>
      </c>
      <c r="Q410" s="246">
        <v>0.00089999999999999998</v>
      </c>
      <c r="R410" s="246">
        <f>Q410*H410</f>
        <v>0.0035999999999999999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174</v>
      </c>
      <c r="AT410" s="248" t="s">
        <v>263</v>
      </c>
      <c r="AU410" s="248" t="s">
        <v>86</v>
      </c>
      <c r="AY410" s="17" t="s">
        <v>125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84</v>
      </c>
      <c r="BK410" s="249">
        <f>ROUND(I410*H410,2)</f>
        <v>0</v>
      </c>
      <c r="BL410" s="17" t="s">
        <v>149</v>
      </c>
      <c r="BM410" s="248" t="s">
        <v>657</v>
      </c>
    </row>
    <row r="411" s="13" customFormat="1">
      <c r="A411" s="13"/>
      <c r="B411" s="250"/>
      <c r="C411" s="251"/>
      <c r="D411" s="252" t="s">
        <v>134</v>
      </c>
      <c r="E411" s="253" t="s">
        <v>1</v>
      </c>
      <c r="F411" s="254" t="s">
        <v>658</v>
      </c>
      <c r="G411" s="251"/>
      <c r="H411" s="253" t="s">
        <v>1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134</v>
      </c>
      <c r="AU411" s="260" t="s">
        <v>86</v>
      </c>
      <c r="AV411" s="13" t="s">
        <v>84</v>
      </c>
      <c r="AW411" s="13" t="s">
        <v>32</v>
      </c>
      <c r="AX411" s="13" t="s">
        <v>76</v>
      </c>
      <c r="AY411" s="260" t="s">
        <v>125</v>
      </c>
    </row>
    <row r="412" s="14" customFormat="1">
      <c r="A412" s="14"/>
      <c r="B412" s="261"/>
      <c r="C412" s="262"/>
      <c r="D412" s="252" t="s">
        <v>134</v>
      </c>
      <c r="E412" s="263" t="s">
        <v>1</v>
      </c>
      <c r="F412" s="264" t="s">
        <v>149</v>
      </c>
      <c r="G412" s="262"/>
      <c r="H412" s="265">
        <v>4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1" t="s">
        <v>134</v>
      </c>
      <c r="AU412" s="271" t="s">
        <v>86</v>
      </c>
      <c r="AV412" s="14" t="s">
        <v>86</v>
      </c>
      <c r="AW412" s="14" t="s">
        <v>32</v>
      </c>
      <c r="AX412" s="14" t="s">
        <v>84</v>
      </c>
      <c r="AY412" s="271" t="s">
        <v>125</v>
      </c>
    </row>
    <row r="413" s="2" customFormat="1" ht="14.4" customHeight="1">
      <c r="A413" s="38"/>
      <c r="B413" s="39"/>
      <c r="C413" s="286" t="s">
        <v>659</v>
      </c>
      <c r="D413" s="286" t="s">
        <v>263</v>
      </c>
      <c r="E413" s="287" t="s">
        <v>660</v>
      </c>
      <c r="F413" s="288" t="s">
        <v>661</v>
      </c>
      <c r="G413" s="289" t="s">
        <v>351</v>
      </c>
      <c r="H413" s="290">
        <v>4</v>
      </c>
      <c r="I413" s="291"/>
      <c r="J413" s="292">
        <f>ROUND(I413*H413,2)</f>
        <v>0</v>
      </c>
      <c r="K413" s="293"/>
      <c r="L413" s="294"/>
      <c r="M413" s="295" t="s">
        <v>1</v>
      </c>
      <c r="N413" s="296" t="s">
        <v>41</v>
      </c>
      <c r="O413" s="91"/>
      <c r="P413" s="246">
        <f>O413*H413</f>
        <v>0</v>
      </c>
      <c r="Q413" s="246">
        <v>0.0016999999999999999</v>
      </c>
      <c r="R413" s="246">
        <f>Q413*H413</f>
        <v>0.0067999999999999996</v>
      </c>
      <c r="S413" s="246">
        <v>0</v>
      </c>
      <c r="T413" s="24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8" t="s">
        <v>174</v>
      </c>
      <c r="AT413" s="248" t="s">
        <v>263</v>
      </c>
      <c r="AU413" s="248" t="s">
        <v>86</v>
      </c>
      <c r="AY413" s="17" t="s">
        <v>125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7" t="s">
        <v>84</v>
      </c>
      <c r="BK413" s="249">
        <f>ROUND(I413*H413,2)</f>
        <v>0</v>
      </c>
      <c r="BL413" s="17" t="s">
        <v>149</v>
      </c>
      <c r="BM413" s="248" t="s">
        <v>662</v>
      </c>
    </row>
    <row r="414" s="13" customFormat="1">
      <c r="A414" s="13"/>
      <c r="B414" s="250"/>
      <c r="C414" s="251"/>
      <c r="D414" s="252" t="s">
        <v>134</v>
      </c>
      <c r="E414" s="253" t="s">
        <v>1</v>
      </c>
      <c r="F414" s="254" t="s">
        <v>663</v>
      </c>
      <c r="G414" s="251"/>
      <c r="H414" s="253" t="s">
        <v>1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134</v>
      </c>
      <c r="AU414" s="260" t="s">
        <v>86</v>
      </c>
      <c r="AV414" s="13" t="s">
        <v>84</v>
      </c>
      <c r="AW414" s="13" t="s">
        <v>32</v>
      </c>
      <c r="AX414" s="13" t="s">
        <v>76</v>
      </c>
      <c r="AY414" s="260" t="s">
        <v>125</v>
      </c>
    </row>
    <row r="415" s="14" customFormat="1">
      <c r="A415" s="14"/>
      <c r="B415" s="261"/>
      <c r="C415" s="262"/>
      <c r="D415" s="252" t="s">
        <v>134</v>
      </c>
      <c r="E415" s="263" t="s">
        <v>1</v>
      </c>
      <c r="F415" s="264" t="s">
        <v>149</v>
      </c>
      <c r="G415" s="262"/>
      <c r="H415" s="265">
        <v>4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134</v>
      </c>
      <c r="AU415" s="271" t="s">
        <v>86</v>
      </c>
      <c r="AV415" s="14" t="s">
        <v>86</v>
      </c>
      <c r="AW415" s="14" t="s">
        <v>32</v>
      </c>
      <c r="AX415" s="14" t="s">
        <v>84</v>
      </c>
      <c r="AY415" s="271" t="s">
        <v>125</v>
      </c>
    </row>
    <row r="416" s="2" customFormat="1" ht="24.15" customHeight="1">
      <c r="A416" s="38"/>
      <c r="B416" s="39"/>
      <c r="C416" s="236" t="s">
        <v>335</v>
      </c>
      <c r="D416" s="236" t="s">
        <v>128</v>
      </c>
      <c r="E416" s="237" t="s">
        <v>664</v>
      </c>
      <c r="F416" s="238" t="s">
        <v>665</v>
      </c>
      <c r="G416" s="239" t="s">
        <v>351</v>
      </c>
      <c r="H416" s="240">
        <v>2</v>
      </c>
      <c r="I416" s="241"/>
      <c r="J416" s="242">
        <f>ROUND(I416*H416,2)</f>
        <v>0</v>
      </c>
      <c r="K416" s="243"/>
      <c r="L416" s="44"/>
      <c r="M416" s="244" t="s">
        <v>1</v>
      </c>
      <c r="N416" s="245" t="s">
        <v>41</v>
      </c>
      <c r="O416" s="91"/>
      <c r="P416" s="246">
        <f>O416*H416</f>
        <v>0</v>
      </c>
      <c r="Q416" s="246">
        <v>0.0010499999999999999</v>
      </c>
      <c r="R416" s="246">
        <f>Q416*H416</f>
        <v>0.0020999999999999999</v>
      </c>
      <c r="S416" s="246">
        <v>0</v>
      </c>
      <c r="T416" s="247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8" t="s">
        <v>149</v>
      </c>
      <c r="AT416" s="248" t="s">
        <v>128</v>
      </c>
      <c r="AU416" s="248" t="s">
        <v>86</v>
      </c>
      <c r="AY416" s="17" t="s">
        <v>125</v>
      </c>
      <c r="BE416" s="249">
        <f>IF(N416="základní",J416,0)</f>
        <v>0</v>
      </c>
      <c r="BF416" s="249">
        <f>IF(N416="snížená",J416,0)</f>
        <v>0</v>
      </c>
      <c r="BG416" s="249">
        <f>IF(N416="zákl. přenesená",J416,0)</f>
        <v>0</v>
      </c>
      <c r="BH416" s="249">
        <f>IF(N416="sníž. přenesená",J416,0)</f>
        <v>0</v>
      </c>
      <c r="BI416" s="249">
        <f>IF(N416="nulová",J416,0)</f>
        <v>0</v>
      </c>
      <c r="BJ416" s="17" t="s">
        <v>84</v>
      </c>
      <c r="BK416" s="249">
        <f>ROUND(I416*H416,2)</f>
        <v>0</v>
      </c>
      <c r="BL416" s="17" t="s">
        <v>149</v>
      </c>
      <c r="BM416" s="248" t="s">
        <v>666</v>
      </c>
    </row>
    <row r="417" s="13" customFormat="1">
      <c r="A417" s="13"/>
      <c r="B417" s="250"/>
      <c r="C417" s="251"/>
      <c r="D417" s="252" t="s">
        <v>134</v>
      </c>
      <c r="E417" s="253" t="s">
        <v>1</v>
      </c>
      <c r="F417" s="254" t="s">
        <v>667</v>
      </c>
      <c r="G417" s="251"/>
      <c r="H417" s="253" t="s">
        <v>1</v>
      </c>
      <c r="I417" s="255"/>
      <c r="J417" s="251"/>
      <c r="K417" s="251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134</v>
      </c>
      <c r="AU417" s="260" t="s">
        <v>86</v>
      </c>
      <c r="AV417" s="13" t="s">
        <v>84</v>
      </c>
      <c r="AW417" s="13" t="s">
        <v>32</v>
      </c>
      <c r="AX417" s="13" t="s">
        <v>76</v>
      </c>
      <c r="AY417" s="260" t="s">
        <v>125</v>
      </c>
    </row>
    <row r="418" s="14" customFormat="1">
      <c r="A418" s="14"/>
      <c r="B418" s="261"/>
      <c r="C418" s="262"/>
      <c r="D418" s="252" t="s">
        <v>134</v>
      </c>
      <c r="E418" s="263" t="s">
        <v>1</v>
      </c>
      <c r="F418" s="264" t="s">
        <v>668</v>
      </c>
      <c r="G418" s="262"/>
      <c r="H418" s="265">
        <v>2</v>
      </c>
      <c r="I418" s="266"/>
      <c r="J418" s="262"/>
      <c r="K418" s="262"/>
      <c r="L418" s="267"/>
      <c r="M418" s="268"/>
      <c r="N418" s="269"/>
      <c r="O418" s="269"/>
      <c r="P418" s="269"/>
      <c r="Q418" s="269"/>
      <c r="R418" s="269"/>
      <c r="S418" s="269"/>
      <c r="T418" s="27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1" t="s">
        <v>134</v>
      </c>
      <c r="AU418" s="271" t="s">
        <v>86</v>
      </c>
      <c r="AV418" s="14" t="s">
        <v>86</v>
      </c>
      <c r="AW418" s="14" t="s">
        <v>32</v>
      </c>
      <c r="AX418" s="14" t="s">
        <v>84</v>
      </c>
      <c r="AY418" s="271" t="s">
        <v>125</v>
      </c>
    </row>
    <row r="419" s="2" customFormat="1" ht="14.4" customHeight="1">
      <c r="A419" s="38"/>
      <c r="B419" s="39"/>
      <c r="C419" s="286" t="s">
        <v>669</v>
      </c>
      <c r="D419" s="286" t="s">
        <v>263</v>
      </c>
      <c r="E419" s="287" t="s">
        <v>670</v>
      </c>
      <c r="F419" s="288" t="s">
        <v>671</v>
      </c>
      <c r="G419" s="289" t="s">
        <v>351</v>
      </c>
      <c r="H419" s="290">
        <v>2</v>
      </c>
      <c r="I419" s="291"/>
      <c r="J419" s="292">
        <f>ROUND(I419*H419,2)</f>
        <v>0</v>
      </c>
      <c r="K419" s="293"/>
      <c r="L419" s="294"/>
      <c r="M419" s="295" t="s">
        <v>1</v>
      </c>
      <c r="N419" s="296" t="s">
        <v>41</v>
      </c>
      <c r="O419" s="91"/>
      <c r="P419" s="246">
        <f>O419*H419</f>
        <v>0</v>
      </c>
      <c r="Q419" s="246">
        <v>0.015599999999999999</v>
      </c>
      <c r="R419" s="246">
        <f>Q419*H419</f>
        <v>0.031199999999999999</v>
      </c>
      <c r="S419" s="246">
        <v>0</v>
      </c>
      <c r="T419" s="24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8" t="s">
        <v>174</v>
      </c>
      <c r="AT419" s="248" t="s">
        <v>263</v>
      </c>
      <c r="AU419" s="248" t="s">
        <v>86</v>
      </c>
      <c r="AY419" s="17" t="s">
        <v>125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7" t="s">
        <v>84</v>
      </c>
      <c r="BK419" s="249">
        <f>ROUND(I419*H419,2)</f>
        <v>0</v>
      </c>
      <c r="BL419" s="17" t="s">
        <v>149</v>
      </c>
      <c r="BM419" s="248" t="s">
        <v>672</v>
      </c>
    </row>
    <row r="420" s="13" customFormat="1">
      <c r="A420" s="13"/>
      <c r="B420" s="250"/>
      <c r="C420" s="251"/>
      <c r="D420" s="252" t="s">
        <v>134</v>
      </c>
      <c r="E420" s="253" t="s">
        <v>1</v>
      </c>
      <c r="F420" s="254" t="s">
        <v>673</v>
      </c>
      <c r="G420" s="251"/>
      <c r="H420" s="253" t="s">
        <v>1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0" t="s">
        <v>134</v>
      </c>
      <c r="AU420" s="260" t="s">
        <v>86</v>
      </c>
      <c r="AV420" s="13" t="s">
        <v>84</v>
      </c>
      <c r="AW420" s="13" t="s">
        <v>32</v>
      </c>
      <c r="AX420" s="13" t="s">
        <v>76</v>
      </c>
      <c r="AY420" s="260" t="s">
        <v>125</v>
      </c>
    </row>
    <row r="421" s="14" customFormat="1">
      <c r="A421" s="14"/>
      <c r="B421" s="261"/>
      <c r="C421" s="262"/>
      <c r="D421" s="252" t="s">
        <v>134</v>
      </c>
      <c r="E421" s="263" t="s">
        <v>1</v>
      </c>
      <c r="F421" s="264" t="s">
        <v>668</v>
      </c>
      <c r="G421" s="262"/>
      <c r="H421" s="265">
        <v>2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134</v>
      </c>
      <c r="AU421" s="271" t="s">
        <v>86</v>
      </c>
      <c r="AV421" s="14" t="s">
        <v>86</v>
      </c>
      <c r="AW421" s="14" t="s">
        <v>32</v>
      </c>
      <c r="AX421" s="14" t="s">
        <v>84</v>
      </c>
      <c r="AY421" s="271" t="s">
        <v>125</v>
      </c>
    </row>
    <row r="422" s="2" customFormat="1" ht="24.15" customHeight="1">
      <c r="A422" s="38"/>
      <c r="B422" s="39"/>
      <c r="C422" s="236" t="s">
        <v>674</v>
      </c>
      <c r="D422" s="236" t="s">
        <v>128</v>
      </c>
      <c r="E422" s="237" t="s">
        <v>675</v>
      </c>
      <c r="F422" s="238" t="s">
        <v>676</v>
      </c>
      <c r="G422" s="239" t="s">
        <v>351</v>
      </c>
      <c r="H422" s="240">
        <v>10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41</v>
      </c>
      <c r="O422" s="91"/>
      <c r="P422" s="246">
        <f>O422*H422</f>
        <v>0</v>
      </c>
      <c r="Q422" s="246">
        <v>0.10940999999999999</v>
      </c>
      <c r="R422" s="246">
        <f>Q422*H422</f>
        <v>1.0940999999999999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149</v>
      </c>
      <c r="AT422" s="248" t="s">
        <v>128</v>
      </c>
      <c r="AU422" s="248" t="s">
        <v>86</v>
      </c>
      <c r="AY422" s="17" t="s">
        <v>125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84</v>
      </c>
      <c r="BK422" s="249">
        <f>ROUND(I422*H422,2)</f>
        <v>0</v>
      </c>
      <c r="BL422" s="17" t="s">
        <v>149</v>
      </c>
      <c r="BM422" s="248" t="s">
        <v>677</v>
      </c>
    </row>
    <row r="423" s="13" customFormat="1">
      <c r="A423" s="13"/>
      <c r="B423" s="250"/>
      <c r="C423" s="251"/>
      <c r="D423" s="252" t="s">
        <v>134</v>
      </c>
      <c r="E423" s="253" t="s">
        <v>1</v>
      </c>
      <c r="F423" s="254" t="s">
        <v>678</v>
      </c>
      <c r="G423" s="251"/>
      <c r="H423" s="253" t="s">
        <v>1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134</v>
      </c>
      <c r="AU423" s="260" t="s">
        <v>86</v>
      </c>
      <c r="AV423" s="13" t="s">
        <v>84</v>
      </c>
      <c r="AW423" s="13" t="s">
        <v>32</v>
      </c>
      <c r="AX423" s="13" t="s">
        <v>76</v>
      </c>
      <c r="AY423" s="260" t="s">
        <v>125</v>
      </c>
    </row>
    <row r="424" s="14" customFormat="1">
      <c r="A424" s="14"/>
      <c r="B424" s="261"/>
      <c r="C424" s="262"/>
      <c r="D424" s="252" t="s">
        <v>134</v>
      </c>
      <c r="E424" s="263" t="s">
        <v>1</v>
      </c>
      <c r="F424" s="264" t="s">
        <v>679</v>
      </c>
      <c r="G424" s="262"/>
      <c r="H424" s="265">
        <v>10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134</v>
      </c>
      <c r="AU424" s="271" t="s">
        <v>86</v>
      </c>
      <c r="AV424" s="14" t="s">
        <v>86</v>
      </c>
      <c r="AW424" s="14" t="s">
        <v>32</v>
      </c>
      <c r="AX424" s="14" t="s">
        <v>84</v>
      </c>
      <c r="AY424" s="271" t="s">
        <v>125</v>
      </c>
    </row>
    <row r="425" s="2" customFormat="1" ht="14.4" customHeight="1">
      <c r="A425" s="38"/>
      <c r="B425" s="39"/>
      <c r="C425" s="286" t="s">
        <v>680</v>
      </c>
      <c r="D425" s="286" t="s">
        <v>263</v>
      </c>
      <c r="E425" s="287" t="s">
        <v>681</v>
      </c>
      <c r="F425" s="288" t="s">
        <v>682</v>
      </c>
      <c r="G425" s="289" t="s">
        <v>351</v>
      </c>
      <c r="H425" s="290">
        <v>9</v>
      </c>
      <c r="I425" s="291"/>
      <c r="J425" s="292">
        <f>ROUND(I425*H425,2)</f>
        <v>0</v>
      </c>
      <c r="K425" s="293"/>
      <c r="L425" s="294"/>
      <c r="M425" s="295" t="s">
        <v>1</v>
      </c>
      <c r="N425" s="296" t="s">
        <v>41</v>
      </c>
      <c r="O425" s="91"/>
      <c r="P425" s="246">
        <f>O425*H425</f>
        <v>0</v>
      </c>
      <c r="Q425" s="246">
        <v>0.0061000000000000004</v>
      </c>
      <c r="R425" s="246">
        <f>Q425*H425</f>
        <v>0.054900000000000004</v>
      </c>
      <c r="S425" s="246">
        <v>0</v>
      </c>
      <c r="T425" s="247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8" t="s">
        <v>174</v>
      </c>
      <c r="AT425" s="248" t="s">
        <v>263</v>
      </c>
      <c r="AU425" s="248" t="s">
        <v>86</v>
      </c>
      <c r="AY425" s="17" t="s">
        <v>125</v>
      </c>
      <c r="BE425" s="249">
        <f>IF(N425="základní",J425,0)</f>
        <v>0</v>
      </c>
      <c r="BF425" s="249">
        <f>IF(N425="snížená",J425,0)</f>
        <v>0</v>
      </c>
      <c r="BG425" s="249">
        <f>IF(N425="zákl. přenesená",J425,0)</f>
        <v>0</v>
      </c>
      <c r="BH425" s="249">
        <f>IF(N425="sníž. přenesená",J425,0)</f>
        <v>0</v>
      </c>
      <c r="BI425" s="249">
        <f>IF(N425="nulová",J425,0)</f>
        <v>0</v>
      </c>
      <c r="BJ425" s="17" t="s">
        <v>84</v>
      </c>
      <c r="BK425" s="249">
        <f>ROUND(I425*H425,2)</f>
        <v>0</v>
      </c>
      <c r="BL425" s="17" t="s">
        <v>149</v>
      </c>
      <c r="BM425" s="248" t="s">
        <v>683</v>
      </c>
    </row>
    <row r="426" s="14" customFormat="1">
      <c r="A426" s="14"/>
      <c r="B426" s="261"/>
      <c r="C426" s="262"/>
      <c r="D426" s="252" t="s">
        <v>134</v>
      </c>
      <c r="E426" s="263" t="s">
        <v>1</v>
      </c>
      <c r="F426" s="264" t="s">
        <v>183</v>
      </c>
      <c r="G426" s="262"/>
      <c r="H426" s="265">
        <v>9</v>
      </c>
      <c r="I426" s="266"/>
      <c r="J426" s="262"/>
      <c r="K426" s="262"/>
      <c r="L426" s="267"/>
      <c r="M426" s="268"/>
      <c r="N426" s="269"/>
      <c r="O426" s="269"/>
      <c r="P426" s="269"/>
      <c r="Q426" s="269"/>
      <c r="R426" s="269"/>
      <c r="S426" s="269"/>
      <c r="T426" s="27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1" t="s">
        <v>134</v>
      </c>
      <c r="AU426" s="271" t="s">
        <v>86</v>
      </c>
      <c r="AV426" s="14" t="s">
        <v>86</v>
      </c>
      <c r="AW426" s="14" t="s">
        <v>32</v>
      </c>
      <c r="AX426" s="14" t="s">
        <v>84</v>
      </c>
      <c r="AY426" s="271" t="s">
        <v>125</v>
      </c>
    </row>
    <row r="427" s="2" customFormat="1" ht="14.4" customHeight="1">
      <c r="A427" s="38"/>
      <c r="B427" s="39"/>
      <c r="C427" s="286" t="s">
        <v>684</v>
      </c>
      <c r="D427" s="286" t="s">
        <v>263</v>
      </c>
      <c r="E427" s="287" t="s">
        <v>685</v>
      </c>
      <c r="F427" s="288" t="s">
        <v>686</v>
      </c>
      <c r="G427" s="289" t="s">
        <v>351</v>
      </c>
      <c r="H427" s="290">
        <v>9</v>
      </c>
      <c r="I427" s="291"/>
      <c r="J427" s="292">
        <f>ROUND(I427*H427,2)</f>
        <v>0</v>
      </c>
      <c r="K427" s="293"/>
      <c r="L427" s="294"/>
      <c r="M427" s="295" t="s">
        <v>1</v>
      </c>
      <c r="N427" s="296" t="s">
        <v>41</v>
      </c>
      <c r="O427" s="91"/>
      <c r="P427" s="246">
        <f>O427*H427</f>
        <v>0</v>
      </c>
      <c r="Q427" s="246">
        <v>0.0030000000000000001</v>
      </c>
      <c r="R427" s="246">
        <f>Q427*H427</f>
        <v>0.027</v>
      </c>
      <c r="S427" s="246">
        <v>0</v>
      </c>
      <c r="T427" s="24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174</v>
      </c>
      <c r="AT427" s="248" t="s">
        <v>263</v>
      </c>
      <c r="AU427" s="248" t="s">
        <v>86</v>
      </c>
      <c r="AY427" s="17" t="s">
        <v>125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84</v>
      </c>
      <c r="BK427" s="249">
        <f>ROUND(I427*H427,2)</f>
        <v>0</v>
      </c>
      <c r="BL427" s="17" t="s">
        <v>149</v>
      </c>
      <c r="BM427" s="248" t="s">
        <v>687</v>
      </c>
    </row>
    <row r="428" s="14" customFormat="1">
      <c r="A428" s="14"/>
      <c r="B428" s="261"/>
      <c r="C428" s="262"/>
      <c r="D428" s="252" t="s">
        <v>134</v>
      </c>
      <c r="E428" s="263" t="s">
        <v>1</v>
      </c>
      <c r="F428" s="264" t="s">
        <v>183</v>
      </c>
      <c r="G428" s="262"/>
      <c r="H428" s="265">
        <v>9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1" t="s">
        <v>134</v>
      </c>
      <c r="AU428" s="271" t="s">
        <v>86</v>
      </c>
      <c r="AV428" s="14" t="s">
        <v>86</v>
      </c>
      <c r="AW428" s="14" t="s">
        <v>32</v>
      </c>
      <c r="AX428" s="14" t="s">
        <v>84</v>
      </c>
      <c r="AY428" s="271" t="s">
        <v>125</v>
      </c>
    </row>
    <row r="429" s="2" customFormat="1" ht="14.4" customHeight="1">
      <c r="A429" s="38"/>
      <c r="B429" s="39"/>
      <c r="C429" s="286" t="s">
        <v>688</v>
      </c>
      <c r="D429" s="286" t="s">
        <v>263</v>
      </c>
      <c r="E429" s="287" t="s">
        <v>689</v>
      </c>
      <c r="F429" s="288" t="s">
        <v>690</v>
      </c>
      <c r="G429" s="289" t="s">
        <v>351</v>
      </c>
      <c r="H429" s="290">
        <v>21</v>
      </c>
      <c r="I429" s="291"/>
      <c r="J429" s="292">
        <f>ROUND(I429*H429,2)</f>
        <v>0</v>
      </c>
      <c r="K429" s="293"/>
      <c r="L429" s="294"/>
      <c r="M429" s="295" t="s">
        <v>1</v>
      </c>
      <c r="N429" s="296" t="s">
        <v>41</v>
      </c>
      <c r="O429" s="91"/>
      <c r="P429" s="246">
        <f>O429*H429</f>
        <v>0</v>
      </c>
      <c r="Q429" s="246">
        <v>0.00035</v>
      </c>
      <c r="R429" s="246">
        <f>Q429*H429</f>
        <v>0.0073499999999999998</v>
      </c>
      <c r="S429" s="246">
        <v>0</v>
      </c>
      <c r="T429" s="247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8" t="s">
        <v>174</v>
      </c>
      <c r="AT429" s="248" t="s">
        <v>263</v>
      </c>
      <c r="AU429" s="248" t="s">
        <v>86</v>
      </c>
      <c r="AY429" s="17" t="s">
        <v>125</v>
      </c>
      <c r="BE429" s="249">
        <f>IF(N429="základní",J429,0)</f>
        <v>0</v>
      </c>
      <c r="BF429" s="249">
        <f>IF(N429="snížená",J429,0)</f>
        <v>0</v>
      </c>
      <c r="BG429" s="249">
        <f>IF(N429="zákl. přenesená",J429,0)</f>
        <v>0</v>
      </c>
      <c r="BH429" s="249">
        <f>IF(N429="sníž. přenesená",J429,0)</f>
        <v>0</v>
      </c>
      <c r="BI429" s="249">
        <f>IF(N429="nulová",J429,0)</f>
        <v>0</v>
      </c>
      <c r="BJ429" s="17" t="s">
        <v>84</v>
      </c>
      <c r="BK429" s="249">
        <f>ROUND(I429*H429,2)</f>
        <v>0</v>
      </c>
      <c r="BL429" s="17" t="s">
        <v>149</v>
      </c>
      <c r="BM429" s="248" t="s">
        <v>691</v>
      </c>
    </row>
    <row r="430" s="14" customFormat="1">
      <c r="A430" s="14"/>
      <c r="B430" s="261"/>
      <c r="C430" s="262"/>
      <c r="D430" s="252" t="s">
        <v>134</v>
      </c>
      <c r="E430" s="263" t="s">
        <v>1</v>
      </c>
      <c r="F430" s="264" t="s">
        <v>692</v>
      </c>
      <c r="G430" s="262"/>
      <c r="H430" s="265">
        <v>21</v>
      </c>
      <c r="I430" s="266"/>
      <c r="J430" s="262"/>
      <c r="K430" s="262"/>
      <c r="L430" s="267"/>
      <c r="M430" s="268"/>
      <c r="N430" s="269"/>
      <c r="O430" s="269"/>
      <c r="P430" s="269"/>
      <c r="Q430" s="269"/>
      <c r="R430" s="269"/>
      <c r="S430" s="269"/>
      <c r="T430" s="27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1" t="s">
        <v>134</v>
      </c>
      <c r="AU430" s="271" t="s">
        <v>86</v>
      </c>
      <c r="AV430" s="14" t="s">
        <v>86</v>
      </c>
      <c r="AW430" s="14" t="s">
        <v>32</v>
      </c>
      <c r="AX430" s="14" t="s">
        <v>84</v>
      </c>
      <c r="AY430" s="271" t="s">
        <v>125</v>
      </c>
    </row>
    <row r="431" s="2" customFormat="1" ht="14.4" customHeight="1">
      <c r="A431" s="38"/>
      <c r="B431" s="39"/>
      <c r="C431" s="286" t="s">
        <v>693</v>
      </c>
      <c r="D431" s="286" t="s">
        <v>263</v>
      </c>
      <c r="E431" s="287" t="s">
        <v>694</v>
      </c>
      <c r="F431" s="288" t="s">
        <v>695</v>
      </c>
      <c r="G431" s="289" t="s">
        <v>351</v>
      </c>
      <c r="H431" s="290">
        <v>9</v>
      </c>
      <c r="I431" s="291"/>
      <c r="J431" s="292">
        <f>ROUND(I431*H431,2)</f>
        <v>0</v>
      </c>
      <c r="K431" s="293"/>
      <c r="L431" s="294"/>
      <c r="M431" s="295" t="s">
        <v>1</v>
      </c>
      <c r="N431" s="296" t="s">
        <v>41</v>
      </c>
      <c r="O431" s="91"/>
      <c r="P431" s="246">
        <f>O431*H431</f>
        <v>0</v>
      </c>
      <c r="Q431" s="246">
        <v>0.00010000000000000001</v>
      </c>
      <c r="R431" s="246">
        <f>Q431*H431</f>
        <v>0.00090000000000000008</v>
      </c>
      <c r="S431" s="246">
        <v>0</v>
      </c>
      <c r="T431" s="24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8" t="s">
        <v>174</v>
      </c>
      <c r="AT431" s="248" t="s">
        <v>263</v>
      </c>
      <c r="AU431" s="248" t="s">
        <v>86</v>
      </c>
      <c r="AY431" s="17" t="s">
        <v>125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7" t="s">
        <v>84</v>
      </c>
      <c r="BK431" s="249">
        <f>ROUND(I431*H431,2)</f>
        <v>0</v>
      </c>
      <c r="BL431" s="17" t="s">
        <v>149</v>
      </c>
      <c r="BM431" s="248" t="s">
        <v>696</v>
      </c>
    </row>
    <row r="432" s="14" customFormat="1">
      <c r="A432" s="14"/>
      <c r="B432" s="261"/>
      <c r="C432" s="262"/>
      <c r="D432" s="252" t="s">
        <v>134</v>
      </c>
      <c r="E432" s="263" t="s">
        <v>1</v>
      </c>
      <c r="F432" s="264" t="s">
        <v>183</v>
      </c>
      <c r="G432" s="262"/>
      <c r="H432" s="265">
        <v>9</v>
      </c>
      <c r="I432" s="266"/>
      <c r="J432" s="262"/>
      <c r="K432" s="262"/>
      <c r="L432" s="267"/>
      <c r="M432" s="268"/>
      <c r="N432" s="269"/>
      <c r="O432" s="269"/>
      <c r="P432" s="269"/>
      <c r="Q432" s="269"/>
      <c r="R432" s="269"/>
      <c r="S432" s="269"/>
      <c r="T432" s="27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1" t="s">
        <v>134</v>
      </c>
      <c r="AU432" s="271" t="s">
        <v>86</v>
      </c>
      <c r="AV432" s="14" t="s">
        <v>86</v>
      </c>
      <c r="AW432" s="14" t="s">
        <v>32</v>
      </c>
      <c r="AX432" s="14" t="s">
        <v>84</v>
      </c>
      <c r="AY432" s="271" t="s">
        <v>125</v>
      </c>
    </row>
    <row r="433" s="2" customFormat="1" ht="24.15" customHeight="1">
      <c r="A433" s="38"/>
      <c r="B433" s="39"/>
      <c r="C433" s="236" t="s">
        <v>697</v>
      </c>
      <c r="D433" s="236" t="s">
        <v>128</v>
      </c>
      <c r="E433" s="237" t="s">
        <v>698</v>
      </c>
      <c r="F433" s="238" t="s">
        <v>699</v>
      </c>
      <c r="G433" s="239" t="s">
        <v>332</v>
      </c>
      <c r="H433" s="240">
        <v>10</v>
      </c>
      <c r="I433" s="241"/>
      <c r="J433" s="242">
        <f>ROUND(I433*H433,2)</f>
        <v>0</v>
      </c>
      <c r="K433" s="243"/>
      <c r="L433" s="44"/>
      <c r="M433" s="244" t="s">
        <v>1</v>
      </c>
      <c r="N433" s="245" t="s">
        <v>41</v>
      </c>
      <c r="O433" s="91"/>
      <c r="P433" s="246">
        <f>O433*H433</f>
        <v>0</v>
      </c>
      <c r="Q433" s="246">
        <v>0.00033</v>
      </c>
      <c r="R433" s="246">
        <f>Q433*H433</f>
        <v>0.0033</v>
      </c>
      <c r="S433" s="246">
        <v>0</v>
      </c>
      <c r="T433" s="247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48" t="s">
        <v>149</v>
      </c>
      <c r="AT433" s="248" t="s">
        <v>128</v>
      </c>
      <c r="AU433" s="248" t="s">
        <v>86</v>
      </c>
      <c r="AY433" s="17" t="s">
        <v>125</v>
      </c>
      <c r="BE433" s="249">
        <f>IF(N433="základní",J433,0)</f>
        <v>0</v>
      </c>
      <c r="BF433" s="249">
        <f>IF(N433="snížená",J433,0)</f>
        <v>0</v>
      </c>
      <c r="BG433" s="249">
        <f>IF(N433="zákl. přenesená",J433,0)</f>
        <v>0</v>
      </c>
      <c r="BH433" s="249">
        <f>IF(N433="sníž. přenesená",J433,0)</f>
        <v>0</v>
      </c>
      <c r="BI433" s="249">
        <f>IF(N433="nulová",J433,0)</f>
        <v>0</v>
      </c>
      <c r="BJ433" s="17" t="s">
        <v>84</v>
      </c>
      <c r="BK433" s="249">
        <f>ROUND(I433*H433,2)</f>
        <v>0</v>
      </c>
      <c r="BL433" s="17" t="s">
        <v>149</v>
      </c>
      <c r="BM433" s="248" t="s">
        <v>700</v>
      </c>
    </row>
    <row r="434" s="13" customFormat="1">
      <c r="A434" s="13"/>
      <c r="B434" s="250"/>
      <c r="C434" s="251"/>
      <c r="D434" s="252" t="s">
        <v>134</v>
      </c>
      <c r="E434" s="253" t="s">
        <v>1</v>
      </c>
      <c r="F434" s="254" t="s">
        <v>701</v>
      </c>
      <c r="G434" s="251"/>
      <c r="H434" s="253" t="s">
        <v>1</v>
      </c>
      <c r="I434" s="255"/>
      <c r="J434" s="251"/>
      <c r="K434" s="251"/>
      <c r="L434" s="256"/>
      <c r="M434" s="257"/>
      <c r="N434" s="258"/>
      <c r="O434" s="258"/>
      <c r="P434" s="258"/>
      <c r="Q434" s="258"/>
      <c r="R434" s="258"/>
      <c r="S434" s="258"/>
      <c r="T434" s="25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0" t="s">
        <v>134</v>
      </c>
      <c r="AU434" s="260" t="s">
        <v>86</v>
      </c>
      <c r="AV434" s="13" t="s">
        <v>84</v>
      </c>
      <c r="AW434" s="13" t="s">
        <v>32</v>
      </c>
      <c r="AX434" s="13" t="s">
        <v>76</v>
      </c>
      <c r="AY434" s="260" t="s">
        <v>125</v>
      </c>
    </row>
    <row r="435" s="14" customFormat="1">
      <c r="A435" s="14"/>
      <c r="B435" s="261"/>
      <c r="C435" s="262"/>
      <c r="D435" s="252" t="s">
        <v>134</v>
      </c>
      <c r="E435" s="263" t="s">
        <v>1</v>
      </c>
      <c r="F435" s="264" t="s">
        <v>702</v>
      </c>
      <c r="G435" s="262"/>
      <c r="H435" s="265">
        <v>10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134</v>
      </c>
      <c r="AU435" s="271" t="s">
        <v>86</v>
      </c>
      <c r="AV435" s="14" t="s">
        <v>86</v>
      </c>
      <c r="AW435" s="14" t="s">
        <v>32</v>
      </c>
      <c r="AX435" s="14" t="s">
        <v>84</v>
      </c>
      <c r="AY435" s="271" t="s">
        <v>125</v>
      </c>
    </row>
    <row r="436" s="2" customFormat="1" ht="37.8" customHeight="1">
      <c r="A436" s="38"/>
      <c r="B436" s="39"/>
      <c r="C436" s="236" t="s">
        <v>703</v>
      </c>
      <c r="D436" s="236" t="s">
        <v>128</v>
      </c>
      <c r="E436" s="237" t="s">
        <v>704</v>
      </c>
      <c r="F436" s="238" t="s">
        <v>705</v>
      </c>
      <c r="G436" s="239" t="s">
        <v>282</v>
      </c>
      <c r="H436" s="240">
        <v>9</v>
      </c>
      <c r="I436" s="241"/>
      <c r="J436" s="242">
        <f>ROUND(I436*H436,2)</f>
        <v>0</v>
      </c>
      <c r="K436" s="243"/>
      <c r="L436" s="44"/>
      <c r="M436" s="244" t="s">
        <v>1</v>
      </c>
      <c r="N436" s="245" t="s">
        <v>41</v>
      </c>
      <c r="O436" s="91"/>
      <c r="P436" s="246">
        <f>O436*H436</f>
        <v>0</v>
      </c>
      <c r="Q436" s="246">
        <v>0.0025999999999999999</v>
      </c>
      <c r="R436" s="246">
        <f>Q436*H436</f>
        <v>0.023399999999999997</v>
      </c>
      <c r="S436" s="246">
        <v>0</v>
      </c>
      <c r="T436" s="24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8" t="s">
        <v>149</v>
      </c>
      <c r="AT436" s="248" t="s">
        <v>128</v>
      </c>
      <c r="AU436" s="248" t="s">
        <v>86</v>
      </c>
      <c r="AY436" s="17" t="s">
        <v>125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7" t="s">
        <v>84</v>
      </c>
      <c r="BK436" s="249">
        <f>ROUND(I436*H436,2)</f>
        <v>0</v>
      </c>
      <c r="BL436" s="17" t="s">
        <v>149</v>
      </c>
      <c r="BM436" s="248" t="s">
        <v>706</v>
      </c>
    </row>
    <row r="437" s="13" customFormat="1">
      <c r="A437" s="13"/>
      <c r="B437" s="250"/>
      <c r="C437" s="251"/>
      <c r="D437" s="252" t="s">
        <v>134</v>
      </c>
      <c r="E437" s="253" t="s">
        <v>1</v>
      </c>
      <c r="F437" s="254" t="s">
        <v>707</v>
      </c>
      <c r="G437" s="251"/>
      <c r="H437" s="253" t="s">
        <v>1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134</v>
      </c>
      <c r="AU437" s="260" t="s">
        <v>86</v>
      </c>
      <c r="AV437" s="13" t="s">
        <v>84</v>
      </c>
      <c r="AW437" s="13" t="s">
        <v>32</v>
      </c>
      <c r="AX437" s="13" t="s">
        <v>76</v>
      </c>
      <c r="AY437" s="260" t="s">
        <v>125</v>
      </c>
    </row>
    <row r="438" s="14" customFormat="1">
      <c r="A438" s="14"/>
      <c r="B438" s="261"/>
      <c r="C438" s="262"/>
      <c r="D438" s="252" t="s">
        <v>134</v>
      </c>
      <c r="E438" s="263" t="s">
        <v>1</v>
      </c>
      <c r="F438" s="264" t="s">
        <v>708</v>
      </c>
      <c r="G438" s="262"/>
      <c r="H438" s="265">
        <v>9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134</v>
      </c>
      <c r="AU438" s="271" t="s">
        <v>86</v>
      </c>
      <c r="AV438" s="14" t="s">
        <v>86</v>
      </c>
      <c r="AW438" s="14" t="s">
        <v>32</v>
      </c>
      <c r="AX438" s="14" t="s">
        <v>84</v>
      </c>
      <c r="AY438" s="271" t="s">
        <v>125</v>
      </c>
    </row>
    <row r="439" s="2" customFormat="1" ht="24.15" customHeight="1">
      <c r="A439" s="38"/>
      <c r="B439" s="39"/>
      <c r="C439" s="236" t="s">
        <v>709</v>
      </c>
      <c r="D439" s="236" t="s">
        <v>128</v>
      </c>
      <c r="E439" s="237" t="s">
        <v>710</v>
      </c>
      <c r="F439" s="238" t="s">
        <v>711</v>
      </c>
      <c r="G439" s="239" t="s">
        <v>351</v>
      </c>
      <c r="H439" s="240">
        <v>2</v>
      </c>
      <c r="I439" s="241"/>
      <c r="J439" s="242">
        <f>ROUND(I439*H439,2)</f>
        <v>0</v>
      </c>
      <c r="K439" s="243"/>
      <c r="L439" s="44"/>
      <c r="M439" s="244" t="s">
        <v>1</v>
      </c>
      <c r="N439" s="245" t="s">
        <v>41</v>
      </c>
      <c r="O439" s="91"/>
      <c r="P439" s="246">
        <f>O439*H439</f>
        <v>0</v>
      </c>
      <c r="Q439" s="246">
        <v>0.0021900000000000001</v>
      </c>
      <c r="R439" s="246">
        <f>Q439*H439</f>
        <v>0.0043800000000000002</v>
      </c>
      <c r="S439" s="246">
        <v>0</v>
      </c>
      <c r="T439" s="24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48" t="s">
        <v>149</v>
      </c>
      <c r="AT439" s="248" t="s">
        <v>128</v>
      </c>
      <c r="AU439" s="248" t="s">
        <v>86</v>
      </c>
      <c r="AY439" s="17" t="s">
        <v>125</v>
      </c>
      <c r="BE439" s="249">
        <f>IF(N439="základní",J439,0)</f>
        <v>0</v>
      </c>
      <c r="BF439" s="249">
        <f>IF(N439="snížená",J439,0)</f>
        <v>0</v>
      </c>
      <c r="BG439" s="249">
        <f>IF(N439="zákl. přenesená",J439,0)</f>
        <v>0</v>
      </c>
      <c r="BH439" s="249">
        <f>IF(N439="sníž. přenesená",J439,0)</f>
        <v>0</v>
      </c>
      <c r="BI439" s="249">
        <f>IF(N439="nulová",J439,0)</f>
        <v>0</v>
      </c>
      <c r="BJ439" s="17" t="s">
        <v>84</v>
      </c>
      <c r="BK439" s="249">
        <f>ROUND(I439*H439,2)</f>
        <v>0</v>
      </c>
      <c r="BL439" s="17" t="s">
        <v>149</v>
      </c>
      <c r="BM439" s="248" t="s">
        <v>712</v>
      </c>
    </row>
    <row r="440" s="13" customFormat="1">
      <c r="A440" s="13"/>
      <c r="B440" s="250"/>
      <c r="C440" s="251"/>
      <c r="D440" s="252" t="s">
        <v>134</v>
      </c>
      <c r="E440" s="253" t="s">
        <v>1</v>
      </c>
      <c r="F440" s="254" t="s">
        <v>713</v>
      </c>
      <c r="G440" s="251"/>
      <c r="H440" s="253" t="s">
        <v>1</v>
      </c>
      <c r="I440" s="255"/>
      <c r="J440" s="251"/>
      <c r="K440" s="251"/>
      <c r="L440" s="256"/>
      <c r="M440" s="257"/>
      <c r="N440" s="258"/>
      <c r="O440" s="258"/>
      <c r="P440" s="258"/>
      <c r="Q440" s="258"/>
      <c r="R440" s="258"/>
      <c r="S440" s="258"/>
      <c r="T440" s="25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0" t="s">
        <v>134</v>
      </c>
      <c r="AU440" s="260" t="s">
        <v>86</v>
      </c>
      <c r="AV440" s="13" t="s">
        <v>84</v>
      </c>
      <c r="AW440" s="13" t="s">
        <v>32</v>
      </c>
      <c r="AX440" s="13" t="s">
        <v>76</v>
      </c>
      <c r="AY440" s="260" t="s">
        <v>125</v>
      </c>
    </row>
    <row r="441" s="14" customFormat="1">
      <c r="A441" s="14"/>
      <c r="B441" s="261"/>
      <c r="C441" s="262"/>
      <c r="D441" s="252" t="s">
        <v>134</v>
      </c>
      <c r="E441" s="263" t="s">
        <v>1</v>
      </c>
      <c r="F441" s="264" t="s">
        <v>86</v>
      </c>
      <c r="G441" s="262"/>
      <c r="H441" s="265">
        <v>2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1" t="s">
        <v>134</v>
      </c>
      <c r="AU441" s="271" t="s">
        <v>86</v>
      </c>
      <c r="AV441" s="14" t="s">
        <v>86</v>
      </c>
      <c r="AW441" s="14" t="s">
        <v>32</v>
      </c>
      <c r="AX441" s="14" t="s">
        <v>84</v>
      </c>
      <c r="AY441" s="271" t="s">
        <v>125</v>
      </c>
    </row>
    <row r="442" s="2" customFormat="1" ht="37.8" customHeight="1">
      <c r="A442" s="38"/>
      <c r="B442" s="39"/>
      <c r="C442" s="236" t="s">
        <v>714</v>
      </c>
      <c r="D442" s="236" t="s">
        <v>128</v>
      </c>
      <c r="E442" s="237" t="s">
        <v>715</v>
      </c>
      <c r="F442" s="238" t="s">
        <v>716</v>
      </c>
      <c r="G442" s="239" t="s">
        <v>332</v>
      </c>
      <c r="H442" s="240">
        <v>10</v>
      </c>
      <c r="I442" s="241"/>
      <c r="J442" s="242">
        <f>ROUND(I442*H442,2)</f>
        <v>0</v>
      </c>
      <c r="K442" s="243"/>
      <c r="L442" s="44"/>
      <c r="M442" s="244" t="s">
        <v>1</v>
      </c>
      <c r="N442" s="245" t="s">
        <v>41</v>
      </c>
      <c r="O442" s="91"/>
      <c r="P442" s="246">
        <f>O442*H442</f>
        <v>0</v>
      </c>
      <c r="Q442" s="246">
        <v>0</v>
      </c>
      <c r="R442" s="246">
        <f>Q442*H442</f>
        <v>0</v>
      </c>
      <c r="S442" s="246">
        <v>0</v>
      </c>
      <c r="T442" s="24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8" t="s">
        <v>149</v>
      </c>
      <c r="AT442" s="248" t="s">
        <v>128</v>
      </c>
      <c r="AU442" s="248" t="s">
        <v>86</v>
      </c>
      <c r="AY442" s="17" t="s">
        <v>125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17" t="s">
        <v>84</v>
      </c>
      <c r="BK442" s="249">
        <f>ROUND(I442*H442,2)</f>
        <v>0</v>
      </c>
      <c r="BL442" s="17" t="s">
        <v>149</v>
      </c>
      <c r="BM442" s="248" t="s">
        <v>717</v>
      </c>
    </row>
    <row r="443" s="14" customFormat="1">
      <c r="A443" s="14"/>
      <c r="B443" s="261"/>
      <c r="C443" s="262"/>
      <c r="D443" s="252" t="s">
        <v>134</v>
      </c>
      <c r="E443" s="263" t="s">
        <v>1</v>
      </c>
      <c r="F443" s="264" t="s">
        <v>180</v>
      </c>
      <c r="G443" s="262"/>
      <c r="H443" s="265">
        <v>10</v>
      </c>
      <c r="I443" s="266"/>
      <c r="J443" s="262"/>
      <c r="K443" s="262"/>
      <c r="L443" s="267"/>
      <c r="M443" s="268"/>
      <c r="N443" s="269"/>
      <c r="O443" s="269"/>
      <c r="P443" s="269"/>
      <c r="Q443" s="269"/>
      <c r="R443" s="269"/>
      <c r="S443" s="269"/>
      <c r="T443" s="27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1" t="s">
        <v>134</v>
      </c>
      <c r="AU443" s="271" t="s">
        <v>86</v>
      </c>
      <c r="AV443" s="14" t="s">
        <v>86</v>
      </c>
      <c r="AW443" s="14" t="s">
        <v>32</v>
      </c>
      <c r="AX443" s="14" t="s">
        <v>84</v>
      </c>
      <c r="AY443" s="271" t="s">
        <v>125</v>
      </c>
    </row>
    <row r="444" s="2" customFormat="1" ht="37.8" customHeight="1">
      <c r="A444" s="38"/>
      <c r="B444" s="39"/>
      <c r="C444" s="236" t="s">
        <v>718</v>
      </c>
      <c r="D444" s="236" t="s">
        <v>128</v>
      </c>
      <c r="E444" s="237" t="s">
        <v>719</v>
      </c>
      <c r="F444" s="238" t="s">
        <v>720</v>
      </c>
      <c r="G444" s="239" t="s">
        <v>282</v>
      </c>
      <c r="H444" s="240">
        <v>9</v>
      </c>
      <c r="I444" s="241"/>
      <c r="J444" s="242">
        <f>ROUND(I444*H444,2)</f>
        <v>0</v>
      </c>
      <c r="K444" s="243"/>
      <c r="L444" s="44"/>
      <c r="M444" s="244" t="s">
        <v>1</v>
      </c>
      <c r="N444" s="245" t="s">
        <v>41</v>
      </c>
      <c r="O444" s="91"/>
      <c r="P444" s="246">
        <f>O444*H444</f>
        <v>0</v>
      </c>
      <c r="Q444" s="246">
        <v>1.0000000000000001E-05</v>
      </c>
      <c r="R444" s="246">
        <f>Q444*H444</f>
        <v>9.0000000000000006E-05</v>
      </c>
      <c r="S444" s="246">
        <v>0</v>
      </c>
      <c r="T444" s="247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8" t="s">
        <v>149</v>
      </c>
      <c r="AT444" s="248" t="s">
        <v>128</v>
      </c>
      <c r="AU444" s="248" t="s">
        <v>86</v>
      </c>
      <c r="AY444" s="17" t="s">
        <v>125</v>
      </c>
      <c r="BE444" s="249">
        <f>IF(N444="základní",J444,0)</f>
        <v>0</v>
      </c>
      <c r="BF444" s="249">
        <f>IF(N444="snížená",J444,0)</f>
        <v>0</v>
      </c>
      <c r="BG444" s="249">
        <f>IF(N444="zákl. přenesená",J444,0)</f>
        <v>0</v>
      </c>
      <c r="BH444" s="249">
        <f>IF(N444="sníž. přenesená",J444,0)</f>
        <v>0</v>
      </c>
      <c r="BI444" s="249">
        <f>IF(N444="nulová",J444,0)</f>
        <v>0</v>
      </c>
      <c r="BJ444" s="17" t="s">
        <v>84</v>
      </c>
      <c r="BK444" s="249">
        <f>ROUND(I444*H444,2)</f>
        <v>0</v>
      </c>
      <c r="BL444" s="17" t="s">
        <v>149</v>
      </c>
      <c r="BM444" s="248" t="s">
        <v>721</v>
      </c>
    </row>
    <row r="445" s="14" customFormat="1">
      <c r="A445" s="14"/>
      <c r="B445" s="261"/>
      <c r="C445" s="262"/>
      <c r="D445" s="252" t="s">
        <v>134</v>
      </c>
      <c r="E445" s="263" t="s">
        <v>1</v>
      </c>
      <c r="F445" s="264" t="s">
        <v>183</v>
      </c>
      <c r="G445" s="262"/>
      <c r="H445" s="265">
        <v>9</v>
      </c>
      <c r="I445" s="266"/>
      <c r="J445" s="262"/>
      <c r="K445" s="262"/>
      <c r="L445" s="267"/>
      <c r="M445" s="268"/>
      <c r="N445" s="269"/>
      <c r="O445" s="269"/>
      <c r="P445" s="269"/>
      <c r="Q445" s="269"/>
      <c r="R445" s="269"/>
      <c r="S445" s="269"/>
      <c r="T445" s="27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1" t="s">
        <v>134</v>
      </c>
      <c r="AU445" s="271" t="s">
        <v>86</v>
      </c>
      <c r="AV445" s="14" t="s">
        <v>86</v>
      </c>
      <c r="AW445" s="14" t="s">
        <v>32</v>
      </c>
      <c r="AX445" s="14" t="s">
        <v>84</v>
      </c>
      <c r="AY445" s="271" t="s">
        <v>125</v>
      </c>
    </row>
    <row r="446" s="2" customFormat="1" ht="49.05" customHeight="1">
      <c r="A446" s="38"/>
      <c r="B446" s="39"/>
      <c r="C446" s="236" t="s">
        <v>722</v>
      </c>
      <c r="D446" s="236" t="s">
        <v>128</v>
      </c>
      <c r="E446" s="237" t="s">
        <v>723</v>
      </c>
      <c r="F446" s="238" t="s">
        <v>724</v>
      </c>
      <c r="G446" s="239" t="s">
        <v>332</v>
      </c>
      <c r="H446" s="240">
        <v>166</v>
      </c>
      <c r="I446" s="241"/>
      <c r="J446" s="242">
        <f>ROUND(I446*H446,2)</f>
        <v>0</v>
      </c>
      <c r="K446" s="243"/>
      <c r="L446" s="44"/>
      <c r="M446" s="244" t="s">
        <v>1</v>
      </c>
      <c r="N446" s="245" t="s">
        <v>41</v>
      </c>
      <c r="O446" s="91"/>
      <c r="P446" s="246">
        <f>O446*H446</f>
        <v>0</v>
      </c>
      <c r="Q446" s="246">
        <v>0.15540000000000001</v>
      </c>
      <c r="R446" s="246">
        <f>Q446*H446</f>
        <v>25.796400000000002</v>
      </c>
      <c r="S446" s="246">
        <v>0</v>
      </c>
      <c r="T446" s="247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8" t="s">
        <v>149</v>
      </c>
      <c r="AT446" s="248" t="s">
        <v>128</v>
      </c>
      <c r="AU446" s="248" t="s">
        <v>86</v>
      </c>
      <c r="AY446" s="17" t="s">
        <v>125</v>
      </c>
      <c r="BE446" s="249">
        <f>IF(N446="základní",J446,0)</f>
        <v>0</v>
      </c>
      <c r="BF446" s="249">
        <f>IF(N446="snížená",J446,0)</f>
        <v>0</v>
      </c>
      <c r="BG446" s="249">
        <f>IF(N446="zákl. přenesená",J446,0)</f>
        <v>0</v>
      </c>
      <c r="BH446" s="249">
        <f>IF(N446="sníž. přenesená",J446,0)</f>
        <v>0</v>
      </c>
      <c r="BI446" s="249">
        <f>IF(N446="nulová",J446,0)</f>
        <v>0</v>
      </c>
      <c r="BJ446" s="17" t="s">
        <v>84</v>
      </c>
      <c r="BK446" s="249">
        <f>ROUND(I446*H446,2)</f>
        <v>0</v>
      </c>
      <c r="BL446" s="17" t="s">
        <v>149</v>
      </c>
      <c r="BM446" s="248" t="s">
        <v>725</v>
      </c>
    </row>
    <row r="447" s="13" customFormat="1">
      <c r="A447" s="13"/>
      <c r="B447" s="250"/>
      <c r="C447" s="251"/>
      <c r="D447" s="252" t="s">
        <v>134</v>
      </c>
      <c r="E447" s="253" t="s">
        <v>1</v>
      </c>
      <c r="F447" s="254" t="s">
        <v>726</v>
      </c>
      <c r="G447" s="251"/>
      <c r="H447" s="253" t="s">
        <v>1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134</v>
      </c>
      <c r="AU447" s="260" t="s">
        <v>86</v>
      </c>
      <c r="AV447" s="13" t="s">
        <v>84</v>
      </c>
      <c r="AW447" s="13" t="s">
        <v>32</v>
      </c>
      <c r="AX447" s="13" t="s">
        <v>76</v>
      </c>
      <c r="AY447" s="260" t="s">
        <v>125</v>
      </c>
    </row>
    <row r="448" s="14" customFormat="1">
      <c r="A448" s="14"/>
      <c r="B448" s="261"/>
      <c r="C448" s="262"/>
      <c r="D448" s="252" t="s">
        <v>134</v>
      </c>
      <c r="E448" s="263" t="s">
        <v>1</v>
      </c>
      <c r="F448" s="264" t="s">
        <v>625</v>
      </c>
      <c r="G448" s="262"/>
      <c r="H448" s="265">
        <v>77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1" t="s">
        <v>134</v>
      </c>
      <c r="AU448" s="271" t="s">
        <v>86</v>
      </c>
      <c r="AV448" s="14" t="s">
        <v>86</v>
      </c>
      <c r="AW448" s="14" t="s">
        <v>32</v>
      </c>
      <c r="AX448" s="14" t="s">
        <v>76</v>
      </c>
      <c r="AY448" s="271" t="s">
        <v>125</v>
      </c>
    </row>
    <row r="449" s="13" customFormat="1">
      <c r="A449" s="13"/>
      <c r="B449" s="250"/>
      <c r="C449" s="251"/>
      <c r="D449" s="252" t="s">
        <v>134</v>
      </c>
      <c r="E449" s="253" t="s">
        <v>1</v>
      </c>
      <c r="F449" s="254" t="s">
        <v>727</v>
      </c>
      <c r="G449" s="251"/>
      <c r="H449" s="253" t="s">
        <v>1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0" t="s">
        <v>134</v>
      </c>
      <c r="AU449" s="260" t="s">
        <v>86</v>
      </c>
      <c r="AV449" s="13" t="s">
        <v>84</v>
      </c>
      <c r="AW449" s="13" t="s">
        <v>32</v>
      </c>
      <c r="AX449" s="13" t="s">
        <v>76</v>
      </c>
      <c r="AY449" s="260" t="s">
        <v>125</v>
      </c>
    </row>
    <row r="450" s="14" customFormat="1">
      <c r="A450" s="14"/>
      <c r="B450" s="261"/>
      <c r="C450" s="262"/>
      <c r="D450" s="252" t="s">
        <v>134</v>
      </c>
      <c r="E450" s="263" t="s">
        <v>1</v>
      </c>
      <c r="F450" s="264" t="s">
        <v>680</v>
      </c>
      <c r="G450" s="262"/>
      <c r="H450" s="265">
        <v>88</v>
      </c>
      <c r="I450" s="266"/>
      <c r="J450" s="262"/>
      <c r="K450" s="262"/>
      <c r="L450" s="267"/>
      <c r="M450" s="268"/>
      <c r="N450" s="269"/>
      <c r="O450" s="269"/>
      <c r="P450" s="269"/>
      <c r="Q450" s="269"/>
      <c r="R450" s="269"/>
      <c r="S450" s="269"/>
      <c r="T450" s="27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1" t="s">
        <v>134</v>
      </c>
      <c r="AU450" s="271" t="s">
        <v>86</v>
      </c>
      <c r="AV450" s="14" t="s">
        <v>86</v>
      </c>
      <c r="AW450" s="14" t="s">
        <v>32</v>
      </c>
      <c r="AX450" s="14" t="s">
        <v>76</v>
      </c>
      <c r="AY450" s="271" t="s">
        <v>125</v>
      </c>
    </row>
    <row r="451" s="13" customFormat="1">
      <c r="A451" s="13"/>
      <c r="B451" s="250"/>
      <c r="C451" s="251"/>
      <c r="D451" s="252" t="s">
        <v>134</v>
      </c>
      <c r="E451" s="253" t="s">
        <v>1</v>
      </c>
      <c r="F451" s="254" t="s">
        <v>728</v>
      </c>
      <c r="G451" s="251"/>
      <c r="H451" s="253" t="s">
        <v>1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0" t="s">
        <v>134</v>
      </c>
      <c r="AU451" s="260" t="s">
        <v>86</v>
      </c>
      <c r="AV451" s="13" t="s">
        <v>84</v>
      </c>
      <c r="AW451" s="13" t="s">
        <v>32</v>
      </c>
      <c r="AX451" s="13" t="s">
        <v>76</v>
      </c>
      <c r="AY451" s="260" t="s">
        <v>125</v>
      </c>
    </row>
    <row r="452" s="14" customFormat="1">
      <c r="A452" s="14"/>
      <c r="B452" s="261"/>
      <c r="C452" s="262"/>
      <c r="D452" s="252" t="s">
        <v>134</v>
      </c>
      <c r="E452" s="263" t="s">
        <v>1</v>
      </c>
      <c r="F452" s="264" t="s">
        <v>84</v>
      </c>
      <c r="G452" s="262"/>
      <c r="H452" s="265">
        <v>1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1" t="s">
        <v>134</v>
      </c>
      <c r="AU452" s="271" t="s">
        <v>86</v>
      </c>
      <c r="AV452" s="14" t="s">
        <v>86</v>
      </c>
      <c r="AW452" s="14" t="s">
        <v>32</v>
      </c>
      <c r="AX452" s="14" t="s">
        <v>76</v>
      </c>
      <c r="AY452" s="271" t="s">
        <v>125</v>
      </c>
    </row>
    <row r="453" s="15" customFormat="1">
      <c r="A453" s="15"/>
      <c r="B453" s="275"/>
      <c r="C453" s="276"/>
      <c r="D453" s="252" t="s">
        <v>134</v>
      </c>
      <c r="E453" s="277" t="s">
        <v>1</v>
      </c>
      <c r="F453" s="278" t="s">
        <v>225</v>
      </c>
      <c r="G453" s="276"/>
      <c r="H453" s="279">
        <v>166</v>
      </c>
      <c r="I453" s="280"/>
      <c r="J453" s="276"/>
      <c r="K453" s="276"/>
      <c r="L453" s="281"/>
      <c r="M453" s="282"/>
      <c r="N453" s="283"/>
      <c r="O453" s="283"/>
      <c r="P453" s="283"/>
      <c r="Q453" s="283"/>
      <c r="R453" s="283"/>
      <c r="S453" s="283"/>
      <c r="T453" s="28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5" t="s">
        <v>134</v>
      </c>
      <c r="AU453" s="285" t="s">
        <v>86</v>
      </c>
      <c r="AV453" s="15" t="s">
        <v>149</v>
      </c>
      <c r="AW453" s="15" t="s">
        <v>32</v>
      </c>
      <c r="AX453" s="15" t="s">
        <v>84</v>
      </c>
      <c r="AY453" s="285" t="s">
        <v>125</v>
      </c>
    </row>
    <row r="454" s="2" customFormat="1" ht="14.4" customHeight="1">
      <c r="A454" s="38"/>
      <c r="B454" s="39"/>
      <c r="C454" s="286" t="s">
        <v>729</v>
      </c>
      <c r="D454" s="286" t="s">
        <v>263</v>
      </c>
      <c r="E454" s="287" t="s">
        <v>730</v>
      </c>
      <c r="F454" s="288" t="s">
        <v>731</v>
      </c>
      <c r="G454" s="289" t="s">
        <v>332</v>
      </c>
      <c r="H454" s="290">
        <v>78.155000000000001</v>
      </c>
      <c r="I454" s="291"/>
      <c r="J454" s="292">
        <f>ROUND(I454*H454,2)</f>
        <v>0</v>
      </c>
      <c r="K454" s="293"/>
      <c r="L454" s="294"/>
      <c r="M454" s="295" t="s">
        <v>1</v>
      </c>
      <c r="N454" s="296" t="s">
        <v>41</v>
      </c>
      <c r="O454" s="91"/>
      <c r="P454" s="246">
        <f>O454*H454</f>
        <v>0</v>
      </c>
      <c r="Q454" s="246">
        <v>0.081000000000000003</v>
      </c>
      <c r="R454" s="246">
        <f>Q454*H454</f>
        <v>6.3305550000000004</v>
      </c>
      <c r="S454" s="246">
        <v>0</v>
      </c>
      <c r="T454" s="247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48" t="s">
        <v>174</v>
      </c>
      <c r="AT454" s="248" t="s">
        <v>263</v>
      </c>
      <c r="AU454" s="248" t="s">
        <v>86</v>
      </c>
      <c r="AY454" s="17" t="s">
        <v>125</v>
      </c>
      <c r="BE454" s="249">
        <f>IF(N454="základní",J454,0)</f>
        <v>0</v>
      </c>
      <c r="BF454" s="249">
        <f>IF(N454="snížená",J454,0)</f>
        <v>0</v>
      </c>
      <c r="BG454" s="249">
        <f>IF(N454="zákl. přenesená",J454,0)</f>
        <v>0</v>
      </c>
      <c r="BH454" s="249">
        <f>IF(N454="sníž. přenesená",J454,0)</f>
        <v>0</v>
      </c>
      <c r="BI454" s="249">
        <f>IF(N454="nulová",J454,0)</f>
        <v>0</v>
      </c>
      <c r="BJ454" s="17" t="s">
        <v>84</v>
      </c>
      <c r="BK454" s="249">
        <f>ROUND(I454*H454,2)</f>
        <v>0</v>
      </c>
      <c r="BL454" s="17" t="s">
        <v>149</v>
      </c>
      <c r="BM454" s="248" t="s">
        <v>732</v>
      </c>
    </row>
    <row r="455" s="14" customFormat="1">
      <c r="A455" s="14"/>
      <c r="B455" s="261"/>
      <c r="C455" s="262"/>
      <c r="D455" s="252" t="s">
        <v>134</v>
      </c>
      <c r="E455" s="263" t="s">
        <v>1</v>
      </c>
      <c r="F455" s="264" t="s">
        <v>625</v>
      </c>
      <c r="G455" s="262"/>
      <c r="H455" s="265">
        <v>77</v>
      </c>
      <c r="I455" s="266"/>
      <c r="J455" s="262"/>
      <c r="K455" s="262"/>
      <c r="L455" s="267"/>
      <c r="M455" s="268"/>
      <c r="N455" s="269"/>
      <c r="O455" s="269"/>
      <c r="P455" s="269"/>
      <c r="Q455" s="269"/>
      <c r="R455" s="269"/>
      <c r="S455" s="269"/>
      <c r="T455" s="27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1" t="s">
        <v>134</v>
      </c>
      <c r="AU455" s="271" t="s">
        <v>86</v>
      </c>
      <c r="AV455" s="14" t="s">
        <v>86</v>
      </c>
      <c r="AW455" s="14" t="s">
        <v>32</v>
      </c>
      <c r="AX455" s="14" t="s">
        <v>84</v>
      </c>
      <c r="AY455" s="271" t="s">
        <v>125</v>
      </c>
    </row>
    <row r="456" s="14" customFormat="1">
      <c r="A456" s="14"/>
      <c r="B456" s="261"/>
      <c r="C456" s="262"/>
      <c r="D456" s="252" t="s">
        <v>134</v>
      </c>
      <c r="E456" s="262"/>
      <c r="F456" s="264" t="s">
        <v>733</v>
      </c>
      <c r="G456" s="262"/>
      <c r="H456" s="265">
        <v>78.155000000000001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1" t="s">
        <v>134</v>
      </c>
      <c r="AU456" s="271" t="s">
        <v>86</v>
      </c>
      <c r="AV456" s="14" t="s">
        <v>86</v>
      </c>
      <c r="AW456" s="14" t="s">
        <v>4</v>
      </c>
      <c r="AX456" s="14" t="s">
        <v>84</v>
      </c>
      <c r="AY456" s="271" t="s">
        <v>125</v>
      </c>
    </row>
    <row r="457" s="2" customFormat="1" ht="14.4" customHeight="1">
      <c r="A457" s="38"/>
      <c r="B457" s="39"/>
      <c r="C457" s="286" t="s">
        <v>734</v>
      </c>
      <c r="D457" s="286" t="s">
        <v>263</v>
      </c>
      <c r="E457" s="287" t="s">
        <v>735</v>
      </c>
      <c r="F457" s="288" t="s">
        <v>736</v>
      </c>
      <c r="G457" s="289" t="s">
        <v>332</v>
      </c>
      <c r="H457" s="290">
        <v>89.319999999999993</v>
      </c>
      <c r="I457" s="291"/>
      <c r="J457" s="292">
        <f>ROUND(I457*H457,2)</f>
        <v>0</v>
      </c>
      <c r="K457" s="293"/>
      <c r="L457" s="294"/>
      <c r="M457" s="295" t="s">
        <v>1</v>
      </c>
      <c r="N457" s="296" t="s">
        <v>41</v>
      </c>
      <c r="O457" s="91"/>
      <c r="P457" s="246">
        <f>O457*H457</f>
        <v>0</v>
      </c>
      <c r="Q457" s="246">
        <v>0.048300000000000003</v>
      </c>
      <c r="R457" s="246">
        <f>Q457*H457</f>
        <v>4.3141559999999997</v>
      </c>
      <c r="S457" s="246">
        <v>0</v>
      </c>
      <c r="T457" s="24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8" t="s">
        <v>174</v>
      </c>
      <c r="AT457" s="248" t="s">
        <v>263</v>
      </c>
      <c r="AU457" s="248" t="s">
        <v>86</v>
      </c>
      <c r="AY457" s="17" t="s">
        <v>125</v>
      </c>
      <c r="BE457" s="249">
        <f>IF(N457="základní",J457,0)</f>
        <v>0</v>
      </c>
      <c r="BF457" s="249">
        <f>IF(N457="snížená",J457,0)</f>
        <v>0</v>
      </c>
      <c r="BG457" s="249">
        <f>IF(N457="zákl. přenesená",J457,0)</f>
        <v>0</v>
      </c>
      <c r="BH457" s="249">
        <f>IF(N457="sníž. přenesená",J457,0)</f>
        <v>0</v>
      </c>
      <c r="BI457" s="249">
        <f>IF(N457="nulová",J457,0)</f>
        <v>0</v>
      </c>
      <c r="BJ457" s="17" t="s">
        <v>84</v>
      </c>
      <c r="BK457" s="249">
        <f>ROUND(I457*H457,2)</f>
        <v>0</v>
      </c>
      <c r="BL457" s="17" t="s">
        <v>149</v>
      </c>
      <c r="BM457" s="248" t="s">
        <v>737</v>
      </c>
    </row>
    <row r="458" s="14" customFormat="1">
      <c r="A458" s="14"/>
      <c r="B458" s="261"/>
      <c r="C458" s="262"/>
      <c r="D458" s="252" t="s">
        <v>134</v>
      </c>
      <c r="E458" s="263" t="s">
        <v>1</v>
      </c>
      <c r="F458" s="264" t="s">
        <v>680</v>
      </c>
      <c r="G458" s="262"/>
      <c r="H458" s="265">
        <v>88</v>
      </c>
      <c r="I458" s="266"/>
      <c r="J458" s="262"/>
      <c r="K458" s="262"/>
      <c r="L458" s="267"/>
      <c r="M458" s="268"/>
      <c r="N458" s="269"/>
      <c r="O458" s="269"/>
      <c r="P458" s="269"/>
      <c r="Q458" s="269"/>
      <c r="R458" s="269"/>
      <c r="S458" s="269"/>
      <c r="T458" s="27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1" t="s">
        <v>134</v>
      </c>
      <c r="AU458" s="271" t="s">
        <v>86</v>
      </c>
      <c r="AV458" s="14" t="s">
        <v>86</v>
      </c>
      <c r="AW458" s="14" t="s">
        <v>32</v>
      </c>
      <c r="AX458" s="14" t="s">
        <v>84</v>
      </c>
      <c r="AY458" s="271" t="s">
        <v>125</v>
      </c>
    </row>
    <row r="459" s="14" customFormat="1">
      <c r="A459" s="14"/>
      <c r="B459" s="261"/>
      <c r="C459" s="262"/>
      <c r="D459" s="252" t="s">
        <v>134</v>
      </c>
      <c r="E459" s="262"/>
      <c r="F459" s="264" t="s">
        <v>738</v>
      </c>
      <c r="G459" s="262"/>
      <c r="H459" s="265">
        <v>89.319999999999993</v>
      </c>
      <c r="I459" s="266"/>
      <c r="J459" s="262"/>
      <c r="K459" s="262"/>
      <c r="L459" s="267"/>
      <c r="M459" s="268"/>
      <c r="N459" s="269"/>
      <c r="O459" s="269"/>
      <c r="P459" s="269"/>
      <c r="Q459" s="269"/>
      <c r="R459" s="269"/>
      <c r="S459" s="269"/>
      <c r="T459" s="27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1" t="s">
        <v>134</v>
      </c>
      <c r="AU459" s="271" t="s">
        <v>86</v>
      </c>
      <c r="AV459" s="14" t="s">
        <v>86</v>
      </c>
      <c r="AW459" s="14" t="s">
        <v>4</v>
      </c>
      <c r="AX459" s="14" t="s">
        <v>84</v>
      </c>
      <c r="AY459" s="271" t="s">
        <v>125</v>
      </c>
    </row>
    <row r="460" s="2" customFormat="1" ht="24.15" customHeight="1">
      <c r="A460" s="38"/>
      <c r="B460" s="39"/>
      <c r="C460" s="286" t="s">
        <v>739</v>
      </c>
      <c r="D460" s="286" t="s">
        <v>263</v>
      </c>
      <c r="E460" s="287" t="s">
        <v>740</v>
      </c>
      <c r="F460" s="288" t="s">
        <v>741</v>
      </c>
      <c r="G460" s="289" t="s">
        <v>332</v>
      </c>
      <c r="H460" s="290">
        <v>1.0149999999999999</v>
      </c>
      <c r="I460" s="291"/>
      <c r="J460" s="292">
        <f>ROUND(I460*H460,2)</f>
        <v>0</v>
      </c>
      <c r="K460" s="293"/>
      <c r="L460" s="294"/>
      <c r="M460" s="295" t="s">
        <v>1</v>
      </c>
      <c r="N460" s="296" t="s">
        <v>41</v>
      </c>
      <c r="O460" s="91"/>
      <c r="P460" s="246">
        <f>O460*H460</f>
        <v>0</v>
      </c>
      <c r="Q460" s="246">
        <v>0.065670000000000006</v>
      </c>
      <c r="R460" s="246">
        <f>Q460*H460</f>
        <v>0.066655049999999993</v>
      </c>
      <c r="S460" s="246">
        <v>0</v>
      </c>
      <c r="T460" s="247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48" t="s">
        <v>174</v>
      </c>
      <c r="AT460" s="248" t="s">
        <v>263</v>
      </c>
      <c r="AU460" s="248" t="s">
        <v>86</v>
      </c>
      <c r="AY460" s="17" t="s">
        <v>125</v>
      </c>
      <c r="BE460" s="249">
        <f>IF(N460="základní",J460,0)</f>
        <v>0</v>
      </c>
      <c r="BF460" s="249">
        <f>IF(N460="snížená",J460,0)</f>
        <v>0</v>
      </c>
      <c r="BG460" s="249">
        <f>IF(N460="zákl. přenesená",J460,0)</f>
        <v>0</v>
      </c>
      <c r="BH460" s="249">
        <f>IF(N460="sníž. přenesená",J460,0)</f>
        <v>0</v>
      </c>
      <c r="BI460" s="249">
        <f>IF(N460="nulová",J460,0)</f>
        <v>0</v>
      </c>
      <c r="BJ460" s="17" t="s">
        <v>84</v>
      </c>
      <c r="BK460" s="249">
        <f>ROUND(I460*H460,2)</f>
        <v>0</v>
      </c>
      <c r="BL460" s="17" t="s">
        <v>149</v>
      </c>
      <c r="BM460" s="248" t="s">
        <v>742</v>
      </c>
    </row>
    <row r="461" s="14" customFormat="1">
      <c r="A461" s="14"/>
      <c r="B461" s="261"/>
      <c r="C461" s="262"/>
      <c r="D461" s="252" t="s">
        <v>134</v>
      </c>
      <c r="E461" s="263" t="s">
        <v>1</v>
      </c>
      <c r="F461" s="264" t="s">
        <v>84</v>
      </c>
      <c r="G461" s="262"/>
      <c r="H461" s="265">
        <v>1</v>
      </c>
      <c r="I461" s="266"/>
      <c r="J461" s="262"/>
      <c r="K461" s="262"/>
      <c r="L461" s="267"/>
      <c r="M461" s="268"/>
      <c r="N461" s="269"/>
      <c r="O461" s="269"/>
      <c r="P461" s="269"/>
      <c r="Q461" s="269"/>
      <c r="R461" s="269"/>
      <c r="S461" s="269"/>
      <c r="T461" s="27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1" t="s">
        <v>134</v>
      </c>
      <c r="AU461" s="271" t="s">
        <v>86</v>
      </c>
      <c r="AV461" s="14" t="s">
        <v>86</v>
      </c>
      <c r="AW461" s="14" t="s">
        <v>32</v>
      </c>
      <c r="AX461" s="14" t="s">
        <v>84</v>
      </c>
      <c r="AY461" s="271" t="s">
        <v>125</v>
      </c>
    </row>
    <row r="462" s="14" customFormat="1">
      <c r="A462" s="14"/>
      <c r="B462" s="261"/>
      <c r="C462" s="262"/>
      <c r="D462" s="252" t="s">
        <v>134</v>
      </c>
      <c r="E462" s="262"/>
      <c r="F462" s="264" t="s">
        <v>743</v>
      </c>
      <c r="G462" s="262"/>
      <c r="H462" s="265">
        <v>1.0149999999999999</v>
      </c>
      <c r="I462" s="266"/>
      <c r="J462" s="262"/>
      <c r="K462" s="262"/>
      <c r="L462" s="267"/>
      <c r="M462" s="268"/>
      <c r="N462" s="269"/>
      <c r="O462" s="269"/>
      <c r="P462" s="269"/>
      <c r="Q462" s="269"/>
      <c r="R462" s="269"/>
      <c r="S462" s="269"/>
      <c r="T462" s="27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1" t="s">
        <v>134</v>
      </c>
      <c r="AU462" s="271" t="s">
        <v>86</v>
      </c>
      <c r="AV462" s="14" t="s">
        <v>86</v>
      </c>
      <c r="AW462" s="14" t="s">
        <v>4</v>
      </c>
      <c r="AX462" s="14" t="s">
        <v>84</v>
      </c>
      <c r="AY462" s="271" t="s">
        <v>125</v>
      </c>
    </row>
    <row r="463" s="2" customFormat="1" ht="49.05" customHeight="1">
      <c r="A463" s="38"/>
      <c r="B463" s="39"/>
      <c r="C463" s="236" t="s">
        <v>744</v>
      </c>
      <c r="D463" s="236" t="s">
        <v>128</v>
      </c>
      <c r="E463" s="237" t="s">
        <v>745</v>
      </c>
      <c r="F463" s="238" t="s">
        <v>746</v>
      </c>
      <c r="G463" s="239" t="s">
        <v>332</v>
      </c>
      <c r="H463" s="240">
        <v>40</v>
      </c>
      <c r="I463" s="241"/>
      <c r="J463" s="242">
        <f>ROUND(I463*H463,2)</f>
        <v>0</v>
      </c>
      <c r="K463" s="243"/>
      <c r="L463" s="44"/>
      <c r="M463" s="244" t="s">
        <v>1</v>
      </c>
      <c r="N463" s="245" t="s">
        <v>41</v>
      </c>
      <c r="O463" s="91"/>
      <c r="P463" s="246">
        <f>O463*H463</f>
        <v>0</v>
      </c>
      <c r="Q463" s="246">
        <v>0.16849</v>
      </c>
      <c r="R463" s="246">
        <f>Q463*H463</f>
        <v>6.7396000000000003</v>
      </c>
      <c r="S463" s="246">
        <v>0</v>
      </c>
      <c r="T463" s="247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8" t="s">
        <v>149</v>
      </c>
      <c r="AT463" s="248" t="s">
        <v>128</v>
      </c>
      <c r="AU463" s="248" t="s">
        <v>86</v>
      </c>
      <c r="AY463" s="17" t="s">
        <v>125</v>
      </c>
      <c r="BE463" s="249">
        <f>IF(N463="základní",J463,0)</f>
        <v>0</v>
      </c>
      <c r="BF463" s="249">
        <f>IF(N463="snížená",J463,0)</f>
        <v>0</v>
      </c>
      <c r="BG463" s="249">
        <f>IF(N463="zákl. přenesená",J463,0)</f>
        <v>0</v>
      </c>
      <c r="BH463" s="249">
        <f>IF(N463="sníž. přenesená",J463,0)</f>
        <v>0</v>
      </c>
      <c r="BI463" s="249">
        <f>IF(N463="nulová",J463,0)</f>
        <v>0</v>
      </c>
      <c r="BJ463" s="17" t="s">
        <v>84</v>
      </c>
      <c r="BK463" s="249">
        <f>ROUND(I463*H463,2)</f>
        <v>0</v>
      </c>
      <c r="BL463" s="17" t="s">
        <v>149</v>
      </c>
      <c r="BM463" s="248" t="s">
        <v>747</v>
      </c>
    </row>
    <row r="464" s="13" customFormat="1">
      <c r="A464" s="13"/>
      <c r="B464" s="250"/>
      <c r="C464" s="251"/>
      <c r="D464" s="252" t="s">
        <v>134</v>
      </c>
      <c r="E464" s="253" t="s">
        <v>1</v>
      </c>
      <c r="F464" s="254" t="s">
        <v>748</v>
      </c>
      <c r="G464" s="251"/>
      <c r="H464" s="253" t="s">
        <v>1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134</v>
      </c>
      <c r="AU464" s="260" t="s">
        <v>86</v>
      </c>
      <c r="AV464" s="13" t="s">
        <v>84</v>
      </c>
      <c r="AW464" s="13" t="s">
        <v>32</v>
      </c>
      <c r="AX464" s="13" t="s">
        <v>76</v>
      </c>
      <c r="AY464" s="260" t="s">
        <v>125</v>
      </c>
    </row>
    <row r="465" s="14" customFormat="1">
      <c r="A465" s="14"/>
      <c r="B465" s="261"/>
      <c r="C465" s="262"/>
      <c r="D465" s="252" t="s">
        <v>134</v>
      </c>
      <c r="E465" s="263" t="s">
        <v>1</v>
      </c>
      <c r="F465" s="264" t="s">
        <v>436</v>
      </c>
      <c r="G465" s="262"/>
      <c r="H465" s="265">
        <v>40</v>
      </c>
      <c r="I465" s="266"/>
      <c r="J465" s="262"/>
      <c r="K465" s="262"/>
      <c r="L465" s="267"/>
      <c r="M465" s="268"/>
      <c r="N465" s="269"/>
      <c r="O465" s="269"/>
      <c r="P465" s="269"/>
      <c r="Q465" s="269"/>
      <c r="R465" s="269"/>
      <c r="S465" s="269"/>
      <c r="T465" s="27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1" t="s">
        <v>134</v>
      </c>
      <c r="AU465" s="271" t="s">
        <v>86</v>
      </c>
      <c r="AV465" s="14" t="s">
        <v>86</v>
      </c>
      <c r="AW465" s="14" t="s">
        <v>32</v>
      </c>
      <c r="AX465" s="14" t="s">
        <v>84</v>
      </c>
      <c r="AY465" s="271" t="s">
        <v>125</v>
      </c>
    </row>
    <row r="466" s="2" customFormat="1" ht="49.05" customHeight="1">
      <c r="A466" s="38"/>
      <c r="B466" s="39"/>
      <c r="C466" s="236" t="s">
        <v>749</v>
      </c>
      <c r="D466" s="236" t="s">
        <v>128</v>
      </c>
      <c r="E466" s="237" t="s">
        <v>750</v>
      </c>
      <c r="F466" s="238" t="s">
        <v>751</v>
      </c>
      <c r="G466" s="239" t="s">
        <v>332</v>
      </c>
      <c r="H466" s="240">
        <v>57</v>
      </c>
      <c r="I466" s="241"/>
      <c r="J466" s="242">
        <f>ROUND(I466*H466,2)</f>
        <v>0</v>
      </c>
      <c r="K466" s="243"/>
      <c r="L466" s="44"/>
      <c r="M466" s="244" t="s">
        <v>1</v>
      </c>
      <c r="N466" s="245" t="s">
        <v>41</v>
      </c>
      <c r="O466" s="91"/>
      <c r="P466" s="246">
        <f>O466*H466</f>
        <v>0</v>
      </c>
      <c r="Q466" s="246">
        <v>0.1295</v>
      </c>
      <c r="R466" s="246">
        <f>Q466*H466</f>
        <v>7.3815</v>
      </c>
      <c r="S466" s="246">
        <v>0</v>
      </c>
      <c r="T466" s="247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8" t="s">
        <v>149</v>
      </c>
      <c r="AT466" s="248" t="s">
        <v>128</v>
      </c>
      <c r="AU466" s="248" t="s">
        <v>86</v>
      </c>
      <c r="AY466" s="17" t="s">
        <v>125</v>
      </c>
      <c r="BE466" s="249">
        <f>IF(N466="základní",J466,0)</f>
        <v>0</v>
      </c>
      <c r="BF466" s="249">
        <f>IF(N466="snížená",J466,0)</f>
        <v>0</v>
      </c>
      <c r="BG466" s="249">
        <f>IF(N466="zákl. přenesená",J466,0)</f>
        <v>0</v>
      </c>
      <c r="BH466" s="249">
        <f>IF(N466="sníž. přenesená",J466,0)</f>
        <v>0</v>
      </c>
      <c r="BI466" s="249">
        <f>IF(N466="nulová",J466,0)</f>
        <v>0</v>
      </c>
      <c r="BJ466" s="17" t="s">
        <v>84</v>
      </c>
      <c r="BK466" s="249">
        <f>ROUND(I466*H466,2)</f>
        <v>0</v>
      </c>
      <c r="BL466" s="17" t="s">
        <v>149</v>
      </c>
      <c r="BM466" s="248" t="s">
        <v>752</v>
      </c>
    </row>
    <row r="467" s="13" customFormat="1">
      <c r="A467" s="13"/>
      <c r="B467" s="250"/>
      <c r="C467" s="251"/>
      <c r="D467" s="252" t="s">
        <v>134</v>
      </c>
      <c r="E467" s="253" t="s">
        <v>1</v>
      </c>
      <c r="F467" s="254" t="s">
        <v>753</v>
      </c>
      <c r="G467" s="251"/>
      <c r="H467" s="253" t="s">
        <v>1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0" t="s">
        <v>134</v>
      </c>
      <c r="AU467" s="260" t="s">
        <v>86</v>
      </c>
      <c r="AV467" s="13" t="s">
        <v>84</v>
      </c>
      <c r="AW467" s="13" t="s">
        <v>32</v>
      </c>
      <c r="AX467" s="13" t="s">
        <v>76</v>
      </c>
      <c r="AY467" s="260" t="s">
        <v>125</v>
      </c>
    </row>
    <row r="468" s="14" customFormat="1">
      <c r="A468" s="14"/>
      <c r="B468" s="261"/>
      <c r="C468" s="262"/>
      <c r="D468" s="252" t="s">
        <v>134</v>
      </c>
      <c r="E468" s="263" t="s">
        <v>1</v>
      </c>
      <c r="F468" s="264" t="s">
        <v>527</v>
      </c>
      <c r="G468" s="262"/>
      <c r="H468" s="265">
        <v>57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1" t="s">
        <v>134</v>
      </c>
      <c r="AU468" s="271" t="s">
        <v>86</v>
      </c>
      <c r="AV468" s="14" t="s">
        <v>86</v>
      </c>
      <c r="AW468" s="14" t="s">
        <v>32</v>
      </c>
      <c r="AX468" s="14" t="s">
        <v>84</v>
      </c>
      <c r="AY468" s="271" t="s">
        <v>125</v>
      </c>
    </row>
    <row r="469" s="2" customFormat="1" ht="14.4" customHeight="1">
      <c r="A469" s="38"/>
      <c r="B469" s="39"/>
      <c r="C469" s="286" t="s">
        <v>754</v>
      </c>
      <c r="D469" s="286" t="s">
        <v>263</v>
      </c>
      <c r="E469" s="287" t="s">
        <v>755</v>
      </c>
      <c r="F469" s="288" t="s">
        <v>756</v>
      </c>
      <c r="G469" s="289" t="s">
        <v>332</v>
      </c>
      <c r="H469" s="290">
        <v>98.454999999999998</v>
      </c>
      <c r="I469" s="291"/>
      <c r="J469" s="292">
        <f>ROUND(I469*H469,2)</f>
        <v>0</v>
      </c>
      <c r="K469" s="293"/>
      <c r="L469" s="294"/>
      <c r="M469" s="295" t="s">
        <v>1</v>
      </c>
      <c r="N469" s="296" t="s">
        <v>41</v>
      </c>
      <c r="O469" s="91"/>
      <c r="P469" s="246">
        <f>O469*H469</f>
        <v>0</v>
      </c>
      <c r="Q469" s="246">
        <v>0.058000000000000003</v>
      </c>
      <c r="R469" s="246">
        <f>Q469*H469</f>
        <v>5.7103900000000003</v>
      </c>
      <c r="S469" s="246">
        <v>0</v>
      </c>
      <c r="T469" s="247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48" t="s">
        <v>174</v>
      </c>
      <c r="AT469" s="248" t="s">
        <v>263</v>
      </c>
      <c r="AU469" s="248" t="s">
        <v>86</v>
      </c>
      <c r="AY469" s="17" t="s">
        <v>125</v>
      </c>
      <c r="BE469" s="249">
        <f>IF(N469="základní",J469,0)</f>
        <v>0</v>
      </c>
      <c r="BF469" s="249">
        <f>IF(N469="snížená",J469,0)</f>
        <v>0</v>
      </c>
      <c r="BG469" s="249">
        <f>IF(N469="zákl. přenesená",J469,0)</f>
        <v>0</v>
      </c>
      <c r="BH469" s="249">
        <f>IF(N469="sníž. přenesená",J469,0)</f>
        <v>0</v>
      </c>
      <c r="BI469" s="249">
        <f>IF(N469="nulová",J469,0)</f>
        <v>0</v>
      </c>
      <c r="BJ469" s="17" t="s">
        <v>84</v>
      </c>
      <c r="BK469" s="249">
        <f>ROUND(I469*H469,2)</f>
        <v>0</v>
      </c>
      <c r="BL469" s="17" t="s">
        <v>149</v>
      </c>
      <c r="BM469" s="248" t="s">
        <v>757</v>
      </c>
    </row>
    <row r="470" s="13" customFormat="1">
      <c r="A470" s="13"/>
      <c r="B470" s="250"/>
      <c r="C470" s="251"/>
      <c r="D470" s="252" t="s">
        <v>134</v>
      </c>
      <c r="E470" s="253" t="s">
        <v>1</v>
      </c>
      <c r="F470" s="254" t="s">
        <v>758</v>
      </c>
      <c r="G470" s="251"/>
      <c r="H470" s="253" t="s">
        <v>1</v>
      </c>
      <c r="I470" s="255"/>
      <c r="J470" s="251"/>
      <c r="K470" s="251"/>
      <c r="L470" s="256"/>
      <c r="M470" s="257"/>
      <c r="N470" s="258"/>
      <c r="O470" s="258"/>
      <c r="P470" s="258"/>
      <c r="Q470" s="258"/>
      <c r="R470" s="258"/>
      <c r="S470" s="258"/>
      <c r="T470" s="25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0" t="s">
        <v>134</v>
      </c>
      <c r="AU470" s="260" t="s">
        <v>86</v>
      </c>
      <c r="AV470" s="13" t="s">
        <v>84</v>
      </c>
      <c r="AW470" s="13" t="s">
        <v>32</v>
      </c>
      <c r="AX470" s="13" t="s">
        <v>76</v>
      </c>
      <c r="AY470" s="260" t="s">
        <v>125</v>
      </c>
    </row>
    <row r="471" s="14" customFormat="1">
      <c r="A471" s="14"/>
      <c r="B471" s="261"/>
      <c r="C471" s="262"/>
      <c r="D471" s="252" t="s">
        <v>134</v>
      </c>
      <c r="E471" s="263" t="s">
        <v>1</v>
      </c>
      <c r="F471" s="264" t="s">
        <v>759</v>
      </c>
      <c r="G471" s="262"/>
      <c r="H471" s="265">
        <v>97</v>
      </c>
      <c r="I471" s="266"/>
      <c r="J471" s="262"/>
      <c r="K471" s="262"/>
      <c r="L471" s="267"/>
      <c r="M471" s="268"/>
      <c r="N471" s="269"/>
      <c r="O471" s="269"/>
      <c r="P471" s="269"/>
      <c r="Q471" s="269"/>
      <c r="R471" s="269"/>
      <c r="S471" s="269"/>
      <c r="T471" s="27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1" t="s">
        <v>134</v>
      </c>
      <c r="AU471" s="271" t="s">
        <v>86</v>
      </c>
      <c r="AV471" s="14" t="s">
        <v>86</v>
      </c>
      <c r="AW471" s="14" t="s">
        <v>32</v>
      </c>
      <c r="AX471" s="14" t="s">
        <v>84</v>
      </c>
      <c r="AY471" s="271" t="s">
        <v>125</v>
      </c>
    </row>
    <row r="472" s="14" customFormat="1">
      <c r="A472" s="14"/>
      <c r="B472" s="261"/>
      <c r="C472" s="262"/>
      <c r="D472" s="252" t="s">
        <v>134</v>
      </c>
      <c r="E472" s="262"/>
      <c r="F472" s="264" t="s">
        <v>760</v>
      </c>
      <c r="G472" s="262"/>
      <c r="H472" s="265">
        <v>98.454999999999998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1" t="s">
        <v>134</v>
      </c>
      <c r="AU472" s="271" t="s">
        <v>86</v>
      </c>
      <c r="AV472" s="14" t="s">
        <v>86</v>
      </c>
      <c r="AW472" s="14" t="s">
        <v>4</v>
      </c>
      <c r="AX472" s="14" t="s">
        <v>84</v>
      </c>
      <c r="AY472" s="271" t="s">
        <v>125</v>
      </c>
    </row>
    <row r="473" s="2" customFormat="1" ht="14.4" customHeight="1">
      <c r="A473" s="38"/>
      <c r="B473" s="39"/>
      <c r="C473" s="236" t="s">
        <v>761</v>
      </c>
      <c r="D473" s="236" t="s">
        <v>128</v>
      </c>
      <c r="E473" s="237" t="s">
        <v>762</v>
      </c>
      <c r="F473" s="238" t="s">
        <v>763</v>
      </c>
      <c r="G473" s="239" t="s">
        <v>351</v>
      </c>
      <c r="H473" s="240">
        <v>6</v>
      </c>
      <c r="I473" s="241"/>
      <c r="J473" s="242">
        <f>ROUND(I473*H473,2)</f>
        <v>0</v>
      </c>
      <c r="K473" s="243"/>
      <c r="L473" s="44"/>
      <c r="M473" s="244" t="s">
        <v>1</v>
      </c>
      <c r="N473" s="245" t="s">
        <v>41</v>
      </c>
      <c r="O473" s="91"/>
      <c r="P473" s="246">
        <f>O473*H473</f>
        <v>0</v>
      </c>
      <c r="Q473" s="246">
        <v>0</v>
      </c>
      <c r="R473" s="246">
        <f>Q473*H473</f>
        <v>0</v>
      </c>
      <c r="S473" s="246">
        <v>0</v>
      </c>
      <c r="T473" s="247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8" t="s">
        <v>149</v>
      </c>
      <c r="AT473" s="248" t="s">
        <v>128</v>
      </c>
      <c r="AU473" s="248" t="s">
        <v>86</v>
      </c>
      <c r="AY473" s="17" t="s">
        <v>125</v>
      </c>
      <c r="BE473" s="249">
        <f>IF(N473="základní",J473,0)</f>
        <v>0</v>
      </c>
      <c r="BF473" s="249">
        <f>IF(N473="snížená",J473,0)</f>
        <v>0</v>
      </c>
      <c r="BG473" s="249">
        <f>IF(N473="zákl. přenesená",J473,0)</f>
        <v>0</v>
      </c>
      <c r="BH473" s="249">
        <f>IF(N473="sníž. přenesená",J473,0)</f>
        <v>0</v>
      </c>
      <c r="BI473" s="249">
        <f>IF(N473="nulová",J473,0)</f>
        <v>0</v>
      </c>
      <c r="BJ473" s="17" t="s">
        <v>84</v>
      </c>
      <c r="BK473" s="249">
        <f>ROUND(I473*H473,2)</f>
        <v>0</v>
      </c>
      <c r="BL473" s="17" t="s">
        <v>149</v>
      </c>
      <c r="BM473" s="248" t="s">
        <v>764</v>
      </c>
    </row>
    <row r="474" s="13" customFormat="1">
      <c r="A474" s="13"/>
      <c r="B474" s="250"/>
      <c r="C474" s="251"/>
      <c r="D474" s="252" t="s">
        <v>134</v>
      </c>
      <c r="E474" s="253" t="s">
        <v>1</v>
      </c>
      <c r="F474" s="254" t="s">
        <v>765</v>
      </c>
      <c r="G474" s="251"/>
      <c r="H474" s="253" t="s">
        <v>1</v>
      </c>
      <c r="I474" s="255"/>
      <c r="J474" s="251"/>
      <c r="K474" s="251"/>
      <c r="L474" s="256"/>
      <c r="M474" s="257"/>
      <c r="N474" s="258"/>
      <c r="O474" s="258"/>
      <c r="P474" s="258"/>
      <c r="Q474" s="258"/>
      <c r="R474" s="258"/>
      <c r="S474" s="258"/>
      <c r="T474" s="25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0" t="s">
        <v>134</v>
      </c>
      <c r="AU474" s="260" t="s">
        <v>86</v>
      </c>
      <c r="AV474" s="13" t="s">
        <v>84</v>
      </c>
      <c r="AW474" s="13" t="s">
        <v>32</v>
      </c>
      <c r="AX474" s="13" t="s">
        <v>76</v>
      </c>
      <c r="AY474" s="260" t="s">
        <v>125</v>
      </c>
    </row>
    <row r="475" s="14" customFormat="1">
      <c r="A475" s="14"/>
      <c r="B475" s="261"/>
      <c r="C475" s="262"/>
      <c r="D475" s="252" t="s">
        <v>134</v>
      </c>
      <c r="E475" s="263" t="s">
        <v>1</v>
      </c>
      <c r="F475" s="264" t="s">
        <v>141</v>
      </c>
      <c r="G475" s="262"/>
      <c r="H475" s="265">
        <v>3</v>
      </c>
      <c r="I475" s="266"/>
      <c r="J475" s="262"/>
      <c r="K475" s="262"/>
      <c r="L475" s="267"/>
      <c r="M475" s="268"/>
      <c r="N475" s="269"/>
      <c r="O475" s="269"/>
      <c r="P475" s="269"/>
      <c r="Q475" s="269"/>
      <c r="R475" s="269"/>
      <c r="S475" s="269"/>
      <c r="T475" s="27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1" t="s">
        <v>134</v>
      </c>
      <c r="AU475" s="271" t="s">
        <v>86</v>
      </c>
      <c r="AV475" s="14" t="s">
        <v>86</v>
      </c>
      <c r="AW475" s="14" t="s">
        <v>32</v>
      </c>
      <c r="AX475" s="14" t="s">
        <v>76</v>
      </c>
      <c r="AY475" s="271" t="s">
        <v>125</v>
      </c>
    </row>
    <row r="476" s="13" customFormat="1">
      <c r="A476" s="13"/>
      <c r="B476" s="250"/>
      <c r="C476" s="251"/>
      <c r="D476" s="252" t="s">
        <v>134</v>
      </c>
      <c r="E476" s="253" t="s">
        <v>1</v>
      </c>
      <c r="F476" s="254" t="s">
        <v>766</v>
      </c>
      <c r="G476" s="251"/>
      <c r="H476" s="253" t="s">
        <v>1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0" t="s">
        <v>134</v>
      </c>
      <c r="AU476" s="260" t="s">
        <v>86</v>
      </c>
      <c r="AV476" s="13" t="s">
        <v>84</v>
      </c>
      <c r="AW476" s="13" t="s">
        <v>32</v>
      </c>
      <c r="AX476" s="13" t="s">
        <v>76</v>
      </c>
      <c r="AY476" s="260" t="s">
        <v>125</v>
      </c>
    </row>
    <row r="477" s="14" customFormat="1">
      <c r="A477" s="14"/>
      <c r="B477" s="261"/>
      <c r="C477" s="262"/>
      <c r="D477" s="252" t="s">
        <v>134</v>
      </c>
      <c r="E477" s="263" t="s">
        <v>1</v>
      </c>
      <c r="F477" s="264" t="s">
        <v>141</v>
      </c>
      <c r="G477" s="262"/>
      <c r="H477" s="265">
        <v>3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1" t="s">
        <v>134</v>
      </c>
      <c r="AU477" s="271" t="s">
        <v>86</v>
      </c>
      <c r="AV477" s="14" t="s">
        <v>86</v>
      </c>
      <c r="AW477" s="14" t="s">
        <v>32</v>
      </c>
      <c r="AX477" s="14" t="s">
        <v>76</v>
      </c>
      <c r="AY477" s="271" t="s">
        <v>125</v>
      </c>
    </row>
    <row r="478" s="15" customFormat="1">
      <c r="A478" s="15"/>
      <c r="B478" s="275"/>
      <c r="C478" s="276"/>
      <c r="D478" s="252" t="s">
        <v>134</v>
      </c>
      <c r="E478" s="277" t="s">
        <v>1</v>
      </c>
      <c r="F478" s="278" t="s">
        <v>225</v>
      </c>
      <c r="G478" s="276"/>
      <c r="H478" s="279">
        <v>6</v>
      </c>
      <c r="I478" s="280"/>
      <c r="J478" s="276"/>
      <c r="K478" s="276"/>
      <c r="L478" s="281"/>
      <c r="M478" s="282"/>
      <c r="N478" s="283"/>
      <c r="O478" s="283"/>
      <c r="P478" s="283"/>
      <c r="Q478" s="283"/>
      <c r="R478" s="283"/>
      <c r="S478" s="283"/>
      <c r="T478" s="284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85" t="s">
        <v>134</v>
      </c>
      <c r="AU478" s="285" t="s">
        <v>86</v>
      </c>
      <c r="AV478" s="15" t="s">
        <v>149</v>
      </c>
      <c r="AW478" s="15" t="s">
        <v>32</v>
      </c>
      <c r="AX478" s="15" t="s">
        <v>84</v>
      </c>
      <c r="AY478" s="285" t="s">
        <v>125</v>
      </c>
    </row>
    <row r="479" s="2" customFormat="1" ht="14.4" customHeight="1">
      <c r="A479" s="38"/>
      <c r="B479" s="39"/>
      <c r="C479" s="236" t="s">
        <v>767</v>
      </c>
      <c r="D479" s="236" t="s">
        <v>128</v>
      </c>
      <c r="E479" s="237" t="s">
        <v>768</v>
      </c>
      <c r="F479" s="238" t="s">
        <v>769</v>
      </c>
      <c r="G479" s="239" t="s">
        <v>351</v>
      </c>
      <c r="H479" s="240">
        <v>2</v>
      </c>
      <c r="I479" s="241"/>
      <c r="J479" s="242">
        <f>ROUND(I479*H479,2)</f>
        <v>0</v>
      </c>
      <c r="K479" s="243"/>
      <c r="L479" s="44"/>
      <c r="M479" s="244" t="s">
        <v>1</v>
      </c>
      <c r="N479" s="245" t="s">
        <v>41</v>
      </c>
      <c r="O479" s="91"/>
      <c r="P479" s="246">
        <f>O479*H479</f>
        <v>0</v>
      </c>
      <c r="Q479" s="246">
        <v>0.072870000000000004</v>
      </c>
      <c r="R479" s="246">
        <f>Q479*H479</f>
        <v>0.14574000000000001</v>
      </c>
      <c r="S479" s="246">
        <v>0</v>
      </c>
      <c r="T479" s="247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48" t="s">
        <v>149</v>
      </c>
      <c r="AT479" s="248" t="s">
        <v>128</v>
      </c>
      <c r="AU479" s="248" t="s">
        <v>86</v>
      </c>
      <c r="AY479" s="17" t="s">
        <v>125</v>
      </c>
      <c r="BE479" s="249">
        <f>IF(N479="základní",J479,0)</f>
        <v>0</v>
      </c>
      <c r="BF479" s="249">
        <f>IF(N479="snížená",J479,0)</f>
        <v>0</v>
      </c>
      <c r="BG479" s="249">
        <f>IF(N479="zákl. přenesená",J479,0)</f>
        <v>0</v>
      </c>
      <c r="BH479" s="249">
        <f>IF(N479="sníž. přenesená",J479,0)</f>
        <v>0</v>
      </c>
      <c r="BI479" s="249">
        <f>IF(N479="nulová",J479,0)</f>
        <v>0</v>
      </c>
      <c r="BJ479" s="17" t="s">
        <v>84</v>
      </c>
      <c r="BK479" s="249">
        <f>ROUND(I479*H479,2)</f>
        <v>0</v>
      </c>
      <c r="BL479" s="17" t="s">
        <v>149</v>
      </c>
      <c r="BM479" s="248" t="s">
        <v>770</v>
      </c>
    </row>
    <row r="480" s="14" customFormat="1">
      <c r="A480" s="14"/>
      <c r="B480" s="261"/>
      <c r="C480" s="262"/>
      <c r="D480" s="252" t="s">
        <v>134</v>
      </c>
      <c r="E480" s="263" t="s">
        <v>1</v>
      </c>
      <c r="F480" s="264" t="s">
        <v>86</v>
      </c>
      <c r="G480" s="262"/>
      <c r="H480" s="265">
        <v>2</v>
      </c>
      <c r="I480" s="266"/>
      <c r="J480" s="262"/>
      <c r="K480" s="262"/>
      <c r="L480" s="267"/>
      <c r="M480" s="268"/>
      <c r="N480" s="269"/>
      <c r="O480" s="269"/>
      <c r="P480" s="269"/>
      <c r="Q480" s="269"/>
      <c r="R480" s="269"/>
      <c r="S480" s="269"/>
      <c r="T480" s="27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1" t="s">
        <v>134</v>
      </c>
      <c r="AU480" s="271" t="s">
        <v>86</v>
      </c>
      <c r="AV480" s="14" t="s">
        <v>86</v>
      </c>
      <c r="AW480" s="14" t="s">
        <v>32</v>
      </c>
      <c r="AX480" s="14" t="s">
        <v>84</v>
      </c>
      <c r="AY480" s="271" t="s">
        <v>125</v>
      </c>
    </row>
    <row r="481" s="2" customFormat="1" ht="14.4" customHeight="1">
      <c r="A481" s="38"/>
      <c r="B481" s="39"/>
      <c r="C481" s="286" t="s">
        <v>771</v>
      </c>
      <c r="D481" s="286" t="s">
        <v>263</v>
      </c>
      <c r="E481" s="287" t="s">
        <v>772</v>
      </c>
      <c r="F481" s="288" t="s">
        <v>773</v>
      </c>
      <c r="G481" s="289" t="s">
        <v>351</v>
      </c>
      <c r="H481" s="290">
        <v>2</v>
      </c>
      <c r="I481" s="291"/>
      <c r="J481" s="292">
        <f>ROUND(I481*H481,2)</f>
        <v>0</v>
      </c>
      <c r="K481" s="293"/>
      <c r="L481" s="294"/>
      <c r="M481" s="295" t="s">
        <v>1</v>
      </c>
      <c r="N481" s="296" t="s">
        <v>41</v>
      </c>
      <c r="O481" s="91"/>
      <c r="P481" s="246">
        <f>O481*H481</f>
        <v>0</v>
      </c>
      <c r="Q481" s="246">
        <v>0.01</v>
      </c>
      <c r="R481" s="246">
        <f>Q481*H481</f>
        <v>0.02</v>
      </c>
      <c r="S481" s="246">
        <v>0</v>
      </c>
      <c r="T481" s="247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8" t="s">
        <v>174</v>
      </c>
      <c r="AT481" s="248" t="s">
        <v>263</v>
      </c>
      <c r="AU481" s="248" t="s">
        <v>86</v>
      </c>
      <c r="AY481" s="17" t="s">
        <v>125</v>
      </c>
      <c r="BE481" s="249">
        <f>IF(N481="základní",J481,0)</f>
        <v>0</v>
      </c>
      <c r="BF481" s="249">
        <f>IF(N481="snížená",J481,0)</f>
        <v>0</v>
      </c>
      <c r="BG481" s="249">
        <f>IF(N481="zákl. přenesená",J481,0)</f>
        <v>0</v>
      </c>
      <c r="BH481" s="249">
        <f>IF(N481="sníž. přenesená",J481,0)</f>
        <v>0</v>
      </c>
      <c r="BI481" s="249">
        <f>IF(N481="nulová",J481,0)</f>
        <v>0</v>
      </c>
      <c r="BJ481" s="17" t="s">
        <v>84</v>
      </c>
      <c r="BK481" s="249">
        <f>ROUND(I481*H481,2)</f>
        <v>0</v>
      </c>
      <c r="BL481" s="17" t="s">
        <v>149</v>
      </c>
      <c r="BM481" s="248" t="s">
        <v>774</v>
      </c>
    </row>
    <row r="482" s="14" customFormat="1">
      <c r="A482" s="14"/>
      <c r="B482" s="261"/>
      <c r="C482" s="262"/>
      <c r="D482" s="252" t="s">
        <v>134</v>
      </c>
      <c r="E482" s="263" t="s">
        <v>1</v>
      </c>
      <c r="F482" s="264" t="s">
        <v>86</v>
      </c>
      <c r="G482" s="262"/>
      <c r="H482" s="265">
        <v>2</v>
      </c>
      <c r="I482" s="266"/>
      <c r="J482" s="262"/>
      <c r="K482" s="262"/>
      <c r="L482" s="267"/>
      <c r="M482" s="268"/>
      <c r="N482" s="269"/>
      <c r="O482" s="269"/>
      <c r="P482" s="269"/>
      <c r="Q482" s="269"/>
      <c r="R482" s="269"/>
      <c r="S482" s="269"/>
      <c r="T482" s="27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1" t="s">
        <v>134</v>
      </c>
      <c r="AU482" s="271" t="s">
        <v>86</v>
      </c>
      <c r="AV482" s="14" t="s">
        <v>86</v>
      </c>
      <c r="AW482" s="14" t="s">
        <v>32</v>
      </c>
      <c r="AX482" s="14" t="s">
        <v>84</v>
      </c>
      <c r="AY482" s="271" t="s">
        <v>125</v>
      </c>
    </row>
    <row r="483" s="12" customFormat="1" ht="22.8" customHeight="1">
      <c r="A483" s="12"/>
      <c r="B483" s="220"/>
      <c r="C483" s="221"/>
      <c r="D483" s="222" t="s">
        <v>75</v>
      </c>
      <c r="E483" s="234" t="s">
        <v>734</v>
      </c>
      <c r="F483" s="234" t="s">
        <v>775</v>
      </c>
      <c r="G483" s="221"/>
      <c r="H483" s="221"/>
      <c r="I483" s="224"/>
      <c r="J483" s="235">
        <f>BK483</f>
        <v>0</v>
      </c>
      <c r="K483" s="221"/>
      <c r="L483" s="226"/>
      <c r="M483" s="227"/>
      <c r="N483" s="228"/>
      <c r="O483" s="228"/>
      <c r="P483" s="229">
        <f>SUM(P484:P519)</f>
        <v>0</v>
      </c>
      <c r="Q483" s="228"/>
      <c r="R483" s="229">
        <f>SUM(R484:R519)</f>
        <v>0</v>
      </c>
      <c r="S483" s="228"/>
      <c r="T483" s="230">
        <f>SUM(T484:T519)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31" t="s">
        <v>84</v>
      </c>
      <c r="AT483" s="232" t="s">
        <v>75</v>
      </c>
      <c r="AU483" s="232" t="s">
        <v>84</v>
      </c>
      <c r="AY483" s="231" t="s">
        <v>125</v>
      </c>
      <c r="BK483" s="233">
        <f>SUM(BK484:BK519)</f>
        <v>0</v>
      </c>
    </row>
    <row r="484" s="2" customFormat="1" ht="37.8" customHeight="1">
      <c r="A484" s="38"/>
      <c r="B484" s="39"/>
      <c r="C484" s="236" t="s">
        <v>776</v>
      </c>
      <c r="D484" s="236" t="s">
        <v>128</v>
      </c>
      <c r="E484" s="237" t="s">
        <v>777</v>
      </c>
      <c r="F484" s="238" t="s">
        <v>778</v>
      </c>
      <c r="G484" s="239" t="s">
        <v>252</v>
      </c>
      <c r="H484" s="240">
        <v>169.74500000000001</v>
      </c>
      <c r="I484" s="241"/>
      <c r="J484" s="242">
        <f>ROUND(I484*H484,2)</f>
        <v>0</v>
      </c>
      <c r="K484" s="243"/>
      <c r="L484" s="44"/>
      <c r="M484" s="244" t="s">
        <v>1</v>
      </c>
      <c r="N484" s="245" t="s">
        <v>41</v>
      </c>
      <c r="O484" s="91"/>
      <c r="P484" s="246">
        <f>O484*H484</f>
        <v>0</v>
      </c>
      <c r="Q484" s="246">
        <v>0</v>
      </c>
      <c r="R484" s="246">
        <f>Q484*H484</f>
        <v>0</v>
      </c>
      <c r="S484" s="246">
        <v>0</v>
      </c>
      <c r="T484" s="247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48" t="s">
        <v>149</v>
      </c>
      <c r="AT484" s="248" t="s">
        <v>128</v>
      </c>
      <c r="AU484" s="248" t="s">
        <v>86</v>
      </c>
      <c r="AY484" s="17" t="s">
        <v>125</v>
      </c>
      <c r="BE484" s="249">
        <f>IF(N484="základní",J484,0)</f>
        <v>0</v>
      </c>
      <c r="BF484" s="249">
        <f>IF(N484="snížená",J484,0)</f>
        <v>0</v>
      </c>
      <c r="BG484" s="249">
        <f>IF(N484="zákl. přenesená",J484,0)</f>
        <v>0</v>
      </c>
      <c r="BH484" s="249">
        <f>IF(N484="sníž. přenesená",J484,0)</f>
        <v>0</v>
      </c>
      <c r="BI484" s="249">
        <f>IF(N484="nulová",J484,0)</f>
        <v>0</v>
      </c>
      <c r="BJ484" s="17" t="s">
        <v>84</v>
      </c>
      <c r="BK484" s="249">
        <f>ROUND(I484*H484,2)</f>
        <v>0</v>
      </c>
      <c r="BL484" s="17" t="s">
        <v>149</v>
      </c>
      <c r="BM484" s="248" t="s">
        <v>779</v>
      </c>
    </row>
    <row r="485" s="13" customFormat="1">
      <c r="A485" s="13"/>
      <c r="B485" s="250"/>
      <c r="C485" s="251"/>
      <c r="D485" s="252" t="s">
        <v>134</v>
      </c>
      <c r="E485" s="253" t="s">
        <v>1</v>
      </c>
      <c r="F485" s="254" t="s">
        <v>254</v>
      </c>
      <c r="G485" s="251"/>
      <c r="H485" s="253" t="s">
        <v>1</v>
      </c>
      <c r="I485" s="255"/>
      <c r="J485" s="251"/>
      <c r="K485" s="251"/>
      <c r="L485" s="256"/>
      <c r="M485" s="257"/>
      <c r="N485" s="258"/>
      <c r="O485" s="258"/>
      <c r="P485" s="258"/>
      <c r="Q485" s="258"/>
      <c r="R485" s="258"/>
      <c r="S485" s="258"/>
      <c r="T485" s="25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0" t="s">
        <v>134</v>
      </c>
      <c r="AU485" s="260" t="s">
        <v>86</v>
      </c>
      <c r="AV485" s="13" t="s">
        <v>84</v>
      </c>
      <c r="AW485" s="13" t="s">
        <v>32</v>
      </c>
      <c r="AX485" s="13" t="s">
        <v>76</v>
      </c>
      <c r="AY485" s="260" t="s">
        <v>125</v>
      </c>
    </row>
    <row r="486" s="13" customFormat="1">
      <c r="A486" s="13"/>
      <c r="B486" s="250"/>
      <c r="C486" s="251"/>
      <c r="D486" s="252" t="s">
        <v>134</v>
      </c>
      <c r="E486" s="253" t="s">
        <v>1</v>
      </c>
      <c r="F486" s="254" t="s">
        <v>780</v>
      </c>
      <c r="G486" s="251"/>
      <c r="H486" s="253" t="s">
        <v>1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0" t="s">
        <v>134</v>
      </c>
      <c r="AU486" s="260" t="s">
        <v>86</v>
      </c>
      <c r="AV486" s="13" t="s">
        <v>84</v>
      </c>
      <c r="AW486" s="13" t="s">
        <v>32</v>
      </c>
      <c r="AX486" s="13" t="s">
        <v>76</v>
      </c>
      <c r="AY486" s="260" t="s">
        <v>125</v>
      </c>
    </row>
    <row r="487" s="14" customFormat="1">
      <c r="A487" s="14"/>
      <c r="B487" s="261"/>
      <c r="C487" s="262"/>
      <c r="D487" s="252" t="s">
        <v>134</v>
      </c>
      <c r="E487" s="263" t="s">
        <v>1</v>
      </c>
      <c r="F487" s="264" t="s">
        <v>781</v>
      </c>
      <c r="G487" s="262"/>
      <c r="H487" s="265">
        <v>169.74500000000001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1" t="s">
        <v>134</v>
      </c>
      <c r="AU487" s="271" t="s">
        <v>86</v>
      </c>
      <c r="AV487" s="14" t="s">
        <v>86</v>
      </c>
      <c r="AW487" s="14" t="s">
        <v>32</v>
      </c>
      <c r="AX487" s="14" t="s">
        <v>84</v>
      </c>
      <c r="AY487" s="271" t="s">
        <v>125</v>
      </c>
    </row>
    <row r="488" s="2" customFormat="1" ht="37.8" customHeight="1">
      <c r="A488" s="38"/>
      <c r="B488" s="39"/>
      <c r="C488" s="236" t="s">
        <v>782</v>
      </c>
      <c r="D488" s="236" t="s">
        <v>128</v>
      </c>
      <c r="E488" s="237" t="s">
        <v>783</v>
      </c>
      <c r="F488" s="238" t="s">
        <v>784</v>
      </c>
      <c r="G488" s="239" t="s">
        <v>252</v>
      </c>
      <c r="H488" s="240">
        <v>509.23500000000001</v>
      </c>
      <c r="I488" s="241"/>
      <c r="J488" s="242">
        <f>ROUND(I488*H488,2)</f>
        <v>0</v>
      </c>
      <c r="K488" s="243"/>
      <c r="L488" s="44"/>
      <c r="M488" s="244" t="s">
        <v>1</v>
      </c>
      <c r="N488" s="245" t="s">
        <v>41</v>
      </c>
      <c r="O488" s="91"/>
      <c r="P488" s="246">
        <f>O488*H488</f>
        <v>0</v>
      </c>
      <c r="Q488" s="246">
        <v>0</v>
      </c>
      <c r="R488" s="246">
        <f>Q488*H488</f>
        <v>0</v>
      </c>
      <c r="S488" s="246">
        <v>0</v>
      </c>
      <c r="T488" s="24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48" t="s">
        <v>149</v>
      </c>
      <c r="AT488" s="248" t="s">
        <v>128</v>
      </c>
      <c r="AU488" s="248" t="s">
        <v>86</v>
      </c>
      <c r="AY488" s="17" t="s">
        <v>125</v>
      </c>
      <c r="BE488" s="249">
        <f>IF(N488="základní",J488,0)</f>
        <v>0</v>
      </c>
      <c r="BF488" s="249">
        <f>IF(N488="snížená",J488,0)</f>
        <v>0</v>
      </c>
      <c r="BG488" s="249">
        <f>IF(N488="zákl. přenesená",J488,0)</f>
        <v>0</v>
      </c>
      <c r="BH488" s="249">
        <f>IF(N488="sníž. přenesená",J488,0)</f>
        <v>0</v>
      </c>
      <c r="BI488" s="249">
        <f>IF(N488="nulová",J488,0)</f>
        <v>0</v>
      </c>
      <c r="BJ488" s="17" t="s">
        <v>84</v>
      </c>
      <c r="BK488" s="249">
        <f>ROUND(I488*H488,2)</f>
        <v>0</v>
      </c>
      <c r="BL488" s="17" t="s">
        <v>149</v>
      </c>
      <c r="BM488" s="248" t="s">
        <v>785</v>
      </c>
    </row>
    <row r="489" s="14" customFormat="1">
      <c r="A489" s="14"/>
      <c r="B489" s="261"/>
      <c r="C489" s="262"/>
      <c r="D489" s="252" t="s">
        <v>134</v>
      </c>
      <c r="E489" s="263" t="s">
        <v>1</v>
      </c>
      <c r="F489" s="264" t="s">
        <v>786</v>
      </c>
      <c r="G489" s="262"/>
      <c r="H489" s="265">
        <v>509.23500000000001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1" t="s">
        <v>134</v>
      </c>
      <c r="AU489" s="271" t="s">
        <v>86</v>
      </c>
      <c r="AV489" s="14" t="s">
        <v>86</v>
      </c>
      <c r="AW489" s="14" t="s">
        <v>32</v>
      </c>
      <c r="AX489" s="14" t="s">
        <v>84</v>
      </c>
      <c r="AY489" s="271" t="s">
        <v>125</v>
      </c>
    </row>
    <row r="490" s="2" customFormat="1" ht="37.8" customHeight="1">
      <c r="A490" s="38"/>
      <c r="B490" s="39"/>
      <c r="C490" s="236" t="s">
        <v>787</v>
      </c>
      <c r="D490" s="236" t="s">
        <v>128</v>
      </c>
      <c r="E490" s="237" t="s">
        <v>788</v>
      </c>
      <c r="F490" s="238" t="s">
        <v>789</v>
      </c>
      <c r="G490" s="239" t="s">
        <v>252</v>
      </c>
      <c r="H490" s="240">
        <v>151.797</v>
      </c>
      <c r="I490" s="241"/>
      <c r="J490" s="242">
        <f>ROUND(I490*H490,2)</f>
        <v>0</v>
      </c>
      <c r="K490" s="243"/>
      <c r="L490" s="44"/>
      <c r="M490" s="244" t="s">
        <v>1</v>
      </c>
      <c r="N490" s="245" t="s">
        <v>41</v>
      </c>
      <c r="O490" s="91"/>
      <c r="P490" s="246">
        <f>O490*H490</f>
        <v>0</v>
      </c>
      <c r="Q490" s="246">
        <v>0</v>
      </c>
      <c r="R490" s="246">
        <f>Q490*H490</f>
        <v>0</v>
      </c>
      <c r="S490" s="246">
        <v>0</v>
      </c>
      <c r="T490" s="24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48" t="s">
        <v>149</v>
      </c>
      <c r="AT490" s="248" t="s">
        <v>128</v>
      </c>
      <c r="AU490" s="248" t="s">
        <v>86</v>
      </c>
      <c r="AY490" s="17" t="s">
        <v>125</v>
      </c>
      <c r="BE490" s="249">
        <f>IF(N490="základní",J490,0)</f>
        <v>0</v>
      </c>
      <c r="BF490" s="249">
        <f>IF(N490="snížená",J490,0)</f>
        <v>0</v>
      </c>
      <c r="BG490" s="249">
        <f>IF(N490="zákl. přenesená",J490,0)</f>
        <v>0</v>
      </c>
      <c r="BH490" s="249">
        <f>IF(N490="sníž. přenesená",J490,0)</f>
        <v>0</v>
      </c>
      <c r="BI490" s="249">
        <f>IF(N490="nulová",J490,0)</f>
        <v>0</v>
      </c>
      <c r="BJ490" s="17" t="s">
        <v>84</v>
      </c>
      <c r="BK490" s="249">
        <f>ROUND(I490*H490,2)</f>
        <v>0</v>
      </c>
      <c r="BL490" s="17" t="s">
        <v>149</v>
      </c>
      <c r="BM490" s="248" t="s">
        <v>790</v>
      </c>
    </row>
    <row r="491" s="13" customFormat="1">
      <c r="A491" s="13"/>
      <c r="B491" s="250"/>
      <c r="C491" s="251"/>
      <c r="D491" s="252" t="s">
        <v>134</v>
      </c>
      <c r="E491" s="253" t="s">
        <v>1</v>
      </c>
      <c r="F491" s="254" t="s">
        <v>791</v>
      </c>
      <c r="G491" s="251"/>
      <c r="H491" s="253" t="s">
        <v>1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0" t="s">
        <v>134</v>
      </c>
      <c r="AU491" s="260" t="s">
        <v>86</v>
      </c>
      <c r="AV491" s="13" t="s">
        <v>84</v>
      </c>
      <c r="AW491" s="13" t="s">
        <v>32</v>
      </c>
      <c r="AX491" s="13" t="s">
        <v>76</v>
      </c>
      <c r="AY491" s="260" t="s">
        <v>125</v>
      </c>
    </row>
    <row r="492" s="13" customFormat="1">
      <c r="A492" s="13"/>
      <c r="B492" s="250"/>
      <c r="C492" s="251"/>
      <c r="D492" s="252" t="s">
        <v>134</v>
      </c>
      <c r="E492" s="253" t="s">
        <v>1</v>
      </c>
      <c r="F492" s="254" t="s">
        <v>792</v>
      </c>
      <c r="G492" s="251"/>
      <c r="H492" s="253" t="s">
        <v>1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0" t="s">
        <v>134</v>
      </c>
      <c r="AU492" s="260" t="s">
        <v>86</v>
      </c>
      <c r="AV492" s="13" t="s">
        <v>84</v>
      </c>
      <c r="AW492" s="13" t="s">
        <v>32</v>
      </c>
      <c r="AX492" s="13" t="s">
        <v>76</v>
      </c>
      <c r="AY492" s="260" t="s">
        <v>125</v>
      </c>
    </row>
    <row r="493" s="13" customFormat="1">
      <c r="A493" s="13"/>
      <c r="B493" s="250"/>
      <c r="C493" s="251"/>
      <c r="D493" s="252" t="s">
        <v>134</v>
      </c>
      <c r="E493" s="253" t="s">
        <v>1</v>
      </c>
      <c r="F493" s="254" t="s">
        <v>793</v>
      </c>
      <c r="G493" s="251"/>
      <c r="H493" s="253" t="s">
        <v>1</v>
      </c>
      <c r="I493" s="255"/>
      <c r="J493" s="251"/>
      <c r="K493" s="251"/>
      <c r="L493" s="256"/>
      <c r="M493" s="257"/>
      <c r="N493" s="258"/>
      <c r="O493" s="258"/>
      <c r="P493" s="258"/>
      <c r="Q493" s="258"/>
      <c r="R493" s="258"/>
      <c r="S493" s="258"/>
      <c r="T493" s="25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0" t="s">
        <v>134</v>
      </c>
      <c r="AU493" s="260" t="s">
        <v>86</v>
      </c>
      <c r="AV493" s="13" t="s">
        <v>84</v>
      </c>
      <c r="AW493" s="13" t="s">
        <v>32</v>
      </c>
      <c r="AX493" s="13" t="s">
        <v>76</v>
      </c>
      <c r="AY493" s="260" t="s">
        <v>125</v>
      </c>
    </row>
    <row r="494" s="14" customFormat="1">
      <c r="A494" s="14"/>
      <c r="B494" s="261"/>
      <c r="C494" s="262"/>
      <c r="D494" s="252" t="s">
        <v>134</v>
      </c>
      <c r="E494" s="263" t="s">
        <v>1</v>
      </c>
      <c r="F494" s="264" t="s">
        <v>794</v>
      </c>
      <c r="G494" s="262"/>
      <c r="H494" s="265">
        <v>31.314</v>
      </c>
      <c r="I494" s="266"/>
      <c r="J494" s="262"/>
      <c r="K494" s="262"/>
      <c r="L494" s="267"/>
      <c r="M494" s="268"/>
      <c r="N494" s="269"/>
      <c r="O494" s="269"/>
      <c r="P494" s="269"/>
      <c r="Q494" s="269"/>
      <c r="R494" s="269"/>
      <c r="S494" s="269"/>
      <c r="T494" s="27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1" t="s">
        <v>134</v>
      </c>
      <c r="AU494" s="271" t="s">
        <v>86</v>
      </c>
      <c r="AV494" s="14" t="s">
        <v>86</v>
      </c>
      <c r="AW494" s="14" t="s">
        <v>32</v>
      </c>
      <c r="AX494" s="14" t="s">
        <v>76</v>
      </c>
      <c r="AY494" s="271" t="s">
        <v>125</v>
      </c>
    </row>
    <row r="495" s="13" customFormat="1">
      <c r="A495" s="13"/>
      <c r="B495" s="250"/>
      <c r="C495" s="251"/>
      <c r="D495" s="252" t="s">
        <v>134</v>
      </c>
      <c r="E495" s="253" t="s">
        <v>1</v>
      </c>
      <c r="F495" s="254" t="s">
        <v>795</v>
      </c>
      <c r="G495" s="251"/>
      <c r="H495" s="253" t="s">
        <v>1</v>
      </c>
      <c r="I495" s="255"/>
      <c r="J495" s="251"/>
      <c r="K495" s="251"/>
      <c r="L495" s="256"/>
      <c r="M495" s="257"/>
      <c r="N495" s="258"/>
      <c r="O495" s="258"/>
      <c r="P495" s="258"/>
      <c r="Q495" s="258"/>
      <c r="R495" s="258"/>
      <c r="S495" s="258"/>
      <c r="T495" s="25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0" t="s">
        <v>134</v>
      </c>
      <c r="AU495" s="260" t="s">
        <v>86</v>
      </c>
      <c r="AV495" s="13" t="s">
        <v>84</v>
      </c>
      <c r="AW495" s="13" t="s">
        <v>32</v>
      </c>
      <c r="AX495" s="13" t="s">
        <v>76</v>
      </c>
      <c r="AY495" s="260" t="s">
        <v>125</v>
      </c>
    </row>
    <row r="496" s="13" customFormat="1">
      <c r="A496" s="13"/>
      <c r="B496" s="250"/>
      <c r="C496" s="251"/>
      <c r="D496" s="252" t="s">
        <v>134</v>
      </c>
      <c r="E496" s="253" t="s">
        <v>1</v>
      </c>
      <c r="F496" s="254" t="s">
        <v>290</v>
      </c>
      <c r="G496" s="251"/>
      <c r="H496" s="253" t="s">
        <v>1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0" t="s">
        <v>134</v>
      </c>
      <c r="AU496" s="260" t="s">
        <v>86</v>
      </c>
      <c r="AV496" s="13" t="s">
        <v>84</v>
      </c>
      <c r="AW496" s="13" t="s">
        <v>32</v>
      </c>
      <c r="AX496" s="13" t="s">
        <v>76</v>
      </c>
      <c r="AY496" s="260" t="s">
        <v>125</v>
      </c>
    </row>
    <row r="497" s="14" customFormat="1">
      <c r="A497" s="14"/>
      <c r="B497" s="261"/>
      <c r="C497" s="262"/>
      <c r="D497" s="252" t="s">
        <v>134</v>
      </c>
      <c r="E497" s="263" t="s">
        <v>1</v>
      </c>
      <c r="F497" s="264" t="s">
        <v>796</v>
      </c>
      <c r="G497" s="262"/>
      <c r="H497" s="265">
        <v>11.279999999999999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1" t="s">
        <v>134</v>
      </c>
      <c r="AU497" s="271" t="s">
        <v>86</v>
      </c>
      <c r="AV497" s="14" t="s">
        <v>86</v>
      </c>
      <c r="AW497" s="14" t="s">
        <v>32</v>
      </c>
      <c r="AX497" s="14" t="s">
        <v>76</v>
      </c>
      <c r="AY497" s="271" t="s">
        <v>125</v>
      </c>
    </row>
    <row r="498" s="13" customFormat="1">
      <c r="A498" s="13"/>
      <c r="B498" s="250"/>
      <c r="C498" s="251"/>
      <c r="D498" s="252" t="s">
        <v>134</v>
      </c>
      <c r="E498" s="253" t="s">
        <v>1</v>
      </c>
      <c r="F498" s="254" t="s">
        <v>797</v>
      </c>
      <c r="G498" s="251"/>
      <c r="H498" s="253" t="s">
        <v>1</v>
      </c>
      <c r="I498" s="255"/>
      <c r="J498" s="251"/>
      <c r="K498" s="251"/>
      <c r="L498" s="256"/>
      <c r="M498" s="257"/>
      <c r="N498" s="258"/>
      <c r="O498" s="258"/>
      <c r="P498" s="258"/>
      <c r="Q498" s="258"/>
      <c r="R498" s="258"/>
      <c r="S498" s="258"/>
      <c r="T498" s="25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0" t="s">
        <v>134</v>
      </c>
      <c r="AU498" s="260" t="s">
        <v>86</v>
      </c>
      <c r="AV498" s="13" t="s">
        <v>84</v>
      </c>
      <c r="AW498" s="13" t="s">
        <v>32</v>
      </c>
      <c r="AX498" s="13" t="s">
        <v>76</v>
      </c>
      <c r="AY498" s="260" t="s">
        <v>125</v>
      </c>
    </row>
    <row r="499" s="14" customFormat="1">
      <c r="A499" s="14"/>
      <c r="B499" s="261"/>
      <c r="C499" s="262"/>
      <c r="D499" s="252" t="s">
        <v>134</v>
      </c>
      <c r="E499" s="263" t="s">
        <v>1</v>
      </c>
      <c r="F499" s="264" t="s">
        <v>798</v>
      </c>
      <c r="G499" s="262"/>
      <c r="H499" s="265">
        <v>87.230000000000004</v>
      </c>
      <c r="I499" s="266"/>
      <c r="J499" s="262"/>
      <c r="K499" s="262"/>
      <c r="L499" s="267"/>
      <c r="M499" s="268"/>
      <c r="N499" s="269"/>
      <c r="O499" s="269"/>
      <c r="P499" s="269"/>
      <c r="Q499" s="269"/>
      <c r="R499" s="269"/>
      <c r="S499" s="269"/>
      <c r="T499" s="27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1" t="s">
        <v>134</v>
      </c>
      <c r="AU499" s="271" t="s">
        <v>86</v>
      </c>
      <c r="AV499" s="14" t="s">
        <v>86</v>
      </c>
      <c r="AW499" s="14" t="s">
        <v>32</v>
      </c>
      <c r="AX499" s="14" t="s">
        <v>76</v>
      </c>
      <c r="AY499" s="271" t="s">
        <v>125</v>
      </c>
    </row>
    <row r="500" s="13" customFormat="1">
      <c r="A500" s="13"/>
      <c r="B500" s="250"/>
      <c r="C500" s="251"/>
      <c r="D500" s="252" t="s">
        <v>134</v>
      </c>
      <c r="E500" s="253" t="s">
        <v>1</v>
      </c>
      <c r="F500" s="254" t="s">
        <v>799</v>
      </c>
      <c r="G500" s="251"/>
      <c r="H500" s="253" t="s">
        <v>1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0" t="s">
        <v>134</v>
      </c>
      <c r="AU500" s="260" t="s">
        <v>86</v>
      </c>
      <c r="AV500" s="13" t="s">
        <v>84</v>
      </c>
      <c r="AW500" s="13" t="s">
        <v>32</v>
      </c>
      <c r="AX500" s="13" t="s">
        <v>76</v>
      </c>
      <c r="AY500" s="260" t="s">
        <v>125</v>
      </c>
    </row>
    <row r="501" s="14" customFormat="1">
      <c r="A501" s="14"/>
      <c r="B501" s="261"/>
      <c r="C501" s="262"/>
      <c r="D501" s="252" t="s">
        <v>134</v>
      </c>
      <c r="E501" s="263" t="s">
        <v>1</v>
      </c>
      <c r="F501" s="264" t="s">
        <v>800</v>
      </c>
      <c r="G501" s="262"/>
      <c r="H501" s="265">
        <v>10.560000000000001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1" t="s">
        <v>134</v>
      </c>
      <c r="AU501" s="271" t="s">
        <v>86</v>
      </c>
      <c r="AV501" s="14" t="s">
        <v>86</v>
      </c>
      <c r="AW501" s="14" t="s">
        <v>32</v>
      </c>
      <c r="AX501" s="14" t="s">
        <v>76</v>
      </c>
      <c r="AY501" s="271" t="s">
        <v>125</v>
      </c>
    </row>
    <row r="502" s="13" customFormat="1">
      <c r="A502" s="13"/>
      <c r="B502" s="250"/>
      <c r="C502" s="251"/>
      <c r="D502" s="252" t="s">
        <v>134</v>
      </c>
      <c r="E502" s="253" t="s">
        <v>1</v>
      </c>
      <c r="F502" s="254" t="s">
        <v>801</v>
      </c>
      <c r="G502" s="251"/>
      <c r="H502" s="253" t="s">
        <v>1</v>
      </c>
      <c r="I502" s="255"/>
      <c r="J502" s="251"/>
      <c r="K502" s="251"/>
      <c r="L502" s="256"/>
      <c r="M502" s="257"/>
      <c r="N502" s="258"/>
      <c r="O502" s="258"/>
      <c r="P502" s="258"/>
      <c r="Q502" s="258"/>
      <c r="R502" s="258"/>
      <c r="S502" s="258"/>
      <c r="T502" s="25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0" t="s">
        <v>134</v>
      </c>
      <c r="AU502" s="260" t="s">
        <v>86</v>
      </c>
      <c r="AV502" s="13" t="s">
        <v>84</v>
      </c>
      <c r="AW502" s="13" t="s">
        <v>32</v>
      </c>
      <c r="AX502" s="13" t="s">
        <v>76</v>
      </c>
      <c r="AY502" s="260" t="s">
        <v>125</v>
      </c>
    </row>
    <row r="503" s="14" customFormat="1">
      <c r="A503" s="14"/>
      <c r="B503" s="261"/>
      <c r="C503" s="262"/>
      <c r="D503" s="252" t="s">
        <v>134</v>
      </c>
      <c r="E503" s="263" t="s">
        <v>1</v>
      </c>
      <c r="F503" s="264" t="s">
        <v>802</v>
      </c>
      <c r="G503" s="262"/>
      <c r="H503" s="265">
        <v>11.413</v>
      </c>
      <c r="I503" s="266"/>
      <c r="J503" s="262"/>
      <c r="K503" s="262"/>
      <c r="L503" s="267"/>
      <c r="M503" s="268"/>
      <c r="N503" s="269"/>
      <c r="O503" s="269"/>
      <c r="P503" s="269"/>
      <c r="Q503" s="269"/>
      <c r="R503" s="269"/>
      <c r="S503" s="269"/>
      <c r="T503" s="27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1" t="s">
        <v>134</v>
      </c>
      <c r="AU503" s="271" t="s">
        <v>86</v>
      </c>
      <c r="AV503" s="14" t="s">
        <v>86</v>
      </c>
      <c r="AW503" s="14" t="s">
        <v>32</v>
      </c>
      <c r="AX503" s="14" t="s">
        <v>76</v>
      </c>
      <c r="AY503" s="271" t="s">
        <v>125</v>
      </c>
    </row>
    <row r="504" s="15" customFormat="1">
      <c r="A504" s="15"/>
      <c r="B504" s="275"/>
      <c r="C504" s="276"/>
      <c r="D504" s="252" t="s">
        <v>134</v>
      </c>
      <c r="E504" s="277" t="s">
        <v>1</v>
      </c>
      <c r="F504" s="278" t="s">
        <v>225</v>
      </c>
      <c r="G504" s="276"/>
      <c r="H504" s="279">
        <v>151.79700000000003</v>
      </c>
      <c r="I504" s="280"/>
      <c r="J504" s="276"/>
      <c r="K504" s="276"/>
      <c r="L504" s="281"/>
      <c r="M504" s="282"/>
      <c r="N504" s="283"/>
      <c r="O504" s="283"/>
      <c r="P504" s="283"/>
      <c r="Q504" s="283"/>
      <c r="R504" s="283"/>
      <c r="S504" s="283"/>
      <c r="T504" s="28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85" t="s">
        <v>134</v>
      </c>
      <c r="AU504" s="285" t="s">
        <v>86</v>
      </c>
      <c r="AV504" s="15" t="s">
        <v>149</v>
      </c>
      <c r="AW504" s="15" t="s">
        <v>32</v>
      </c>
      <c r="AX504" s="15" t="s">
        <v>84</v>
      </c>
      <c r="AY504" s="285" t="s">
        <v>125</v>
      </c>
    </row>
    <row r="505" s="2" customFormat="1" ht="37.8" customHeight="1">
      <c r="A505" s="38"/>
      <c r="B505" s="39"/>
      <c r="C505" s="236" t="s">
        <v>803</v>
      </c>
      <c r="D505" s="236" t="s">
        <v>128</v>
      </c>
      <c r="E505" s="237" t="s">
        <v>804</v>
      </c>
      <c r="F505" s="238" t="s">
        <v>784</v>
      </c>
      <c r="G505" s="239" t="s">
        <v>252</v>
      </c>
      <c r="H505" s="240">
        <v>303.59399999999999</v>
      </c>
      <c r="I505" s="241"/>
      <c r="J505" s="242">
        <f>ROUND(I505*H505,2)</f>
        <v>0</v>
      </c>
      <c r="K505" s="243"/>
      <c r="L505" s="44"/>
      <c r="M505" s="244" t="s">
        <v>1</v>
      </c>
      <c r="N505" s="245" t="s">
        <v>41</v>
      </c>
      <c r="O505" s="91"/>
      <c r="P505" s="246">
        <f>O505*H505</f>
        <v>0</v>
      </c>
      <c r="Q505" s="246">
        <v>0</v>
      </c>
      <c r="R505" s="246">
        <f>Q505*H505</f>
        <v>0</v>
      </c>
      <c r="S505" s="246">
        <v>0</v>
      </c>
      <c r="T505" s="247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8" t="s">
        <v>149</v>
      </c>
      <c r="AT505" s="248" t="s">
        <v>128</v>
      </c>
      <c r="AU505" s="248" t="s">
        <v>86</v>
      </c>
      <c r="AY505" s="17" t="s">
        <v>125</v>
      </c>
      <c r="BE505" s="249">
        <f>IF(N505="základní",J505,0)</f>
        <v>0</v>
      </c>
      <c r="BF505" s="249">
        <f>IF(N505="snížená",J505,0)</f>
        <v>0</v>
      </c>
      <c r="BG505" s="249">
        <f>IF(N505="zákl. přenesená",J505,0)</f>
        <v>0</v>
      </c>
      <c r="BH505" s="249">
        <f>IF(N505="sníž. přenesená",J505,0)</f>
        <v>0</v>
      </c>
      <c r="BI505" s="249">
        <f>IF(N505="nulová",J505,0)</f>
        <v>0</v>
      </c>
      <c r="BJ505" s="17" t="s">
        <v>84</v>
      </c>
      <c r="BK505" s="249">
        <f>ROUND(I505*H505,2)</f>
        <v>0</v>
      </c>
      <c r="BL505" s="17" t="s">
        <v>149</v>
      </c>
      <c r="BM505" s="248" t="s">
        <v>805</v>
      </c>
    </row>
    <row r="506" s="14" customFormat="1">
      <c r="A506" s="14"/>
      <c r="B506" s="261"/>
      <c r="C506" s="262"/>
      <c r="D506" s="252" t="s">
        <v>134</v>
      </c>
      <c r="E506" s="263" t="s">
        <v>1</v>
      </c>
      <c r="F506" s="264" t="s">
        <v>806</v>
      </c>
      <c r="G506" s="262"/>
      <c r="H506" s="265">
        <v>303.59399999999999</v>
      </c>
      <c r="I506" s="266"/>
      <c r="J506" s="262"/>
      <c r="K506" s="262"/>
      <c r="L506" s="267"/>
      <c r="M506" s="268"/>
      <c r="N506" s="269"/>
      <c r="O506" s="269"/>
      <c r="P506" s="269"/>
      <c r="Q506" s="269"/>
      <c r="R506" s="269"/>
      <c r="S506" s="269"/>
      <c r="T506" s="27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1" t="s">
        <v>134</v>
      </c>
      <c r="AU506" s="271" t="s">
        <v>86</v>
      </c>
      <c r="AV506" s="14" t="s">
        <v>86</v>
      </c>
      <c r="AW506" s="14" t="s">
        <v>32</v>
      </c>
      <c r="AX506" s="14" t="s">
        <v>84</v>
      </c>
      <c r="AY506" s="271" t="s">
        <v>125</v>
      </c>
    </row>
    <row r="507" s="2" customFormat="1" ht="37.8" customHeight="1">
      <c r="A507" s="38"/>
      <c r="B507" s="39"/>
      <c r="C507" s="236" t="s">
        <v>807</v>
      </c>
      <c r="D507" s="236" t="s">
        <v>128</v>
      </c>
      <c r="E507" s="237" t="s">
        <v>808</v>
      </c>
      <c r="F507" s="238" t="s">
        <v>809</v>
      </c>
      <c r="G507" s="239" t="s">
        <v>252</v>
      </c>
      <c r="H507" s="240">
        <v>169.74500000000001</v>
      </c>
      <c r="I507" s="241"/>
      <c r="J507" s="242">
        <f>ROUND(I507*H507,2)</f>
        <v>0</v>
      </c>
      <c r="K507" s="243"/>
      <c r="L507" s="44"/>
      <c r="M507" s="244" t="s">
        <v>1</v>
      </c>
      <c r="N507" s="245" t="s">
        <v>41</v>
      </c>
      <c r="O507" s="91"/>
      <c r="P507" s="246">
        <f>O507*H507</f>
        <v>0</v>
      </c>
      <c r="Q507" s="246">
        <v>0</v>
      </c>
      <c r="R507" s="246">
        <f>Q507*H507</f>
        <v>0</v>
      </c>
      <c r="S507" s="246">
        <v>0</v>
      </c>
      <c r="T507" s="247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48" t="s">
        <v>149</v>
      </c>
      <c r="AT507" s="248" t="s">
        <v>128</v>
      </c>
      <c r="AU507" s="248" t="s">
        <v>86</v>
      </c>
      <c r="AY507" s="17" t="s">
        <v>125</v>
      </c>
      <c r="BE507" s="249">
        <f>IF(N507="základní",J507,0)</f>
        <v>0</v>
      </c>
      <c r="BF507" s="249">
        <f>IF(N507="snížená",J507,0)</f>
        <v>0</v>
      </c>
      <c r="BG507" s="249">
        <f>IF(N507="zákl. přenesená",J507,0)</f>
        <v>0</v>
      </c>
      <c r="BH507" s="249">
        <f>IF(N507="sníž. přenesená",J507,0)</f>
        <v>0</v>
      </c>
      <c r="BI507" s="249">
        <f>IF(N507="nulová",J507,0)</f>
        <v>0</v>
      </c>
      <c r="BJ507" s="17" t="s">
        <v>84</v>
      </c>
      <c r="BK507" s="249">
        <f>ROUND(I507*H507,2)</f>
        <v>0</v>
      </c>
      <c r="BL507" s="17" t="s">
        <v>149</v>
      </c>
      <c r="BM507" s="248" t="s">
        <v>810</v>
      </c>
    </row>
    <row r="508" s="14" customFormat="1">
      <c r="A508" s="14"/>
      <c r="B508" s="261"/>
      <c r="C508" s="262"/>
      <c r="D508" s="252" t="s">
        <v>134</v>
      </c>
      <c r="E508" s="263" t="s">
        <v>1</v>
      </c>
      <c r="F508" s="264" t="s">
        <v>811</v>
      </c>
      <c r="G508" s="262"/>
      <c r="H508" s="265">
        <v>169.74500000000001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1" t="s">
        <v>134</v>
      </c>
      <c r="AU508" s="271" t="s">
        <v>86</v>
      </c>
      <c r="AV508" s="14" t="s">
        <v>86</v>
      </c>
      <c r="AW508" s="14" t="s">
        <v>32</v>
      </c>
      <c r="AX508" s="14" t="s">
        <v>84</v>
      </c>
      <c r="AY508" s="271" t="s">
        <v>125</v>
      </c>
    </row>
    <row r="509" s="2" customFormat="1" ht="14.4" customHeight="1">
      <c r="A509" s="38"/>
      <c r="B509" s="39"/>
      <c r="C509" s="236" t="s">
        <v>812</v>
      </c>
      <c r="D509" s="236" t="s">
        <v>128</v>
      </c>
      <c r="E509" s="237" t="s">
        <v>813</v>
      </c>
      <c r="F509" s="238" t="s">
        <v>814</v>
      </c>
      <c r="G509" s="239" t="s">
        <v>252</v>
      </c>
      <c r="H509" s="240">
        <v>120.483</v>
      </c>
      <c r="I509" s="241"/>
      <c r="J509" s="242">
        <f>ROUND(I509*H509,2)</f>
        <v>0</v>
      </c>
      <c r="K509" s="243"/>
      <c r="L509" s="44"/>
      <c r="M509" s="244" t="s">
        <v>1</v>
      </c>
      <c r="N509" s="245" t="s">
        <v>41</v>
      </c>
      <c r="O509" s="91"/>
      <c r="P509" s="246">
        <f>O509*H509</f>
        <v>0</v>
      </c>
      <c r="Q509" s="246">
        <v>0</v>
      </c>
      <c r="R509" s="246">
        <f>Q509*H509</f>
        <v>0</v>
      </c>
      <c r="S509" s="246">
        <v>0</v>
      </c>
      <c r="T509" s="247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8" t="s">
        <v>149</v>
      </c>
      <c r="AT509" s="248" t="s">
        <v>128</v>
      </c>
      <c r="AU509" s="248" t="s">
        <v>86</v>
      </c>
      <c r="AY509" s="17" t="s">
        <v>125</v>
      </c>
      <c r="BE509" s="249">
        <f>IF(N509="základní",J509,0)</f>
        <v>0</v>
      </c>
      <c r="BF509" s="249">
        <f>IF(N509="snížená",J509,0)</f>
        <v>0</v>
      </c>
      <c r="BG509" s="249">
        <f>IF(N509="zákl. přenesená",J509,0)</f>
        <v>0</v>
      </c>
      <c r="BH509" s="249">
        <f>IF(N509="sníž. přenesená",J509,0)</f>
        <v>0</v>
      </c>
      <c r="BI509" s="249">
        <f>IF(N509="nulová",J509,0)</f>
        <v>0</v>
      </c>
      <c r="BJ509" s="17" t="s">
        <v>84</v>
      </c>
      <c r="BK509" s="249">
        <f>ROUND(I509*H509,2)</f>
        <v>0</v>
      </c>
      <c r="BL509" s="17" t="s">
        <v>149</v>
      </c>
      <c r="BM509" s="248" t="s">
        <v>815</v>
      </c>
    </row>
    <row r="510" s="13" customFormat="1">
      <c r="A510" s="13"/>
      <c r="B510" s="250"/>
      <c r="C510" s="251"/>
      <c r="D510" s="252" t="s">
        <v>134</v>
      </c>
      <c r="E510" s="253" t="s">
        <v>1</v>
      </c>
      <c r="F510" s="254" t="s">
        <v>792</v>
      </c>
      <c r="G510" s="251"/>
      <c r="H510" s="253" t="s">
        <v>1</v>
      </c>
      <c r="I510" s="255"/>
      <c r="J510" s="251"/>
      <c r="K510" s="251"/>
      <c r="L510" s="256"/>
      <c r="M510" s="257"/>
      <c r="N510" s="258"/>
      <c r="O510" s="258"/>
      <c r="P510" s="258"/>
      <c r="Q510" s="258"/>
      <c r="R510" s="258"/>
      <c r="S510" s="258"/>
      <c r="T510" s="25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0" t="s">
        <v>134</v>
      </c>
      <c r="AU510" s="260" t="s">
        <v>86</v>
      </c>
      <c r="AV510" s="13" t="s">
        <v>84</v>
      </c>
      <c r="AW510" s="13" t="s">
        <v>32</v>
      </c>
      <c r="AX510" s="13" t="s">
        <v>76</v>
      </c>
      <c r="AY510" s="260" t="s">
        <v>125</v>
      </c>
    </row>
    <row r="511" s="13" customFormat="1">
      <c r="A511" s="13"/>
      <c r="B511" s="250"/>
      <c r="C511" s="251"/>
      <c r="D511" s="252" t="s">
        <v>134</v>
      </c>
      <c r="E511" s="253" t="s">
        <v>1</v>
      </c>
      <c r="F511" s="254" t="s">
        <v>290</v>
      </c>
      <c r="G511" s="251"/>
      <c r="H511" s="253" t="s">
        <v>1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0" t="s">
        <v>134</v>
      </c>
      <c r="AU511" s="260" t="s">
        <v>86</v>
      </c>
      <c r="AV511" s="13" t="s">
        <v>84</v>
      </c>
      <c r="AW511" s="13" t="s">
        <v>32</v>
      </c>
      <c r="AX511" s="13" t="s">
        <v>76</v>
      </c>
      <c r="AY511" s="260" t="s">
        <v>125</v>
      </c>
    </row>
    <row r="512" s="14" customFormat="1">
      <c r="A512" s="14"/>
      <c r="B512" s="261"/>
      <c r="C512" s="262"/>
      <c r="D512" s="252" t="s">
        <v>134</v>
      </c>
      <c r="E512" s="263" t="s">
        <v>1</v>
      </c>
      <c r="F512" s="264" t="s">
        <v>796</v>
      </c>
      <c r="G512" s="262"/>
      <c r="H512" s="265">
        <v>11.279999999999999</v>
      </c>
      <c r="I512" s="266"/>
      <c r="J512" s="262"/>
      <c r="K512" s="262"/>
      <c r="L512" s="267"/>
      <c r="M512" s="268"/>
      <c r="N512" s="269"/>
      <c r="O512" s="269"/>
      <c r="P512" s="269"/>
      <c r="Q512" s="269"/>
      <c r="R512" s="269"/>
      <c r="S512" s="269"/>
      <c r="T512" s="27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1" t="s">
        <v>134</v>
      </c>
      <c r="AU512" s="271" t="s">
        <v>86</v>
      </c>
      <c r="AV512" s="14" t="s">
        <v>86</v>
      </c>
      <c r="AW512" s="14" t="s">
        <v>32</v>
      </c>
      <c r="AX512" s="14" t="s">
        <v>76</v>
      </c>
      <c r="AY512" s="271" t="s">
        <v>125</v>
      </c>
    </row>
    <row r="513" s="13" customFormat="1">
      <c r="A513" s="13"/>
      <c r="B513" s="250"/>
      <c r="C513" s="251"/>
      <c r="D513" s="252" t="s">
        <v>134</v>
      </c>
      <c r="E513" s="253" t="s">
        <v>1</v>
      </c>
      <c r="F513" s="254" t="s">
        <v>797</v>
      </c>
      <c r="G513" s="251"/>
      <c r="H513" s="253" t="s">
        <v>1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0" t="s">
        <v>134</v>
      </c>
      <c r="AU513" s="260" t="s">
        <v>86</v>
      </c>
      <c r="AV513" s="13" t="s">
        <v>84</v>
      </c>
      <c r="AW513" s="13" t="s">
        <v>32</v>
      </c>
      <c r="AX513" s="13" t="s">
        <v>76</v>
      </c>
      <c r="AY513" s="260" t="s">
        <v>125</v>
      </c>
    </row>
    <row r="514" s="14" customFormat="1">
      <c r="A514" s="14"/>
      <c r="B514" s="261"/>
      <c r="C514" s="262"/>
      <c r="D514" s="252" t="s">
        <v>134</v>
      </c>
      <c r="E514" s="263" t="s">
        <v>1</v>
      </c>
      <c r="F514" s="264" t="s">
        <v>798</v>
      </c>
      <c r="G514" s="262"/>
      <c r="H514" s="265">
        <v>87.230000000000004</v>
      </c>
      <c r="I514" s="266"/>
      <c r="J514" s="262"/>
      <c r="K514" s="262"/>
      <c r="L514" s="267"/>
      <c r="M514" s="268"/>
      <c r="N514" s="269"/>
      <c r="O514" s="269"/>
      <c r="P514" s="269"/>
      <c r="Q514" s="269"/>
      <c r="R514" s="269"/>
      <c r="S514" s="269"/>
      <c r="T514" s="27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1" t="s">
        <v>134</v>
      </c>
      <c r="AU514" s="271" t="s">
        <v>86</v>
      </c>
      <c r="AV514" s="14" t="s">
        <v>86</v>
      </c>
      <c r="AW514" s="14" t="s">
        <v>32</v>
      </c>
      <c r="AX514" s="14" t="s">
        <v>76</v>
      </c>
      <c r="AY514" s="271" t="s">
        <v>125</v>
      </c>
    </row>
    <row r="515" s="13" customFormat="1">
      <c r="A515" s="13"/>
      <c r="B515" s="250"/>
      <c r="C515" s="251"/>
      <c r="D515" s="252" t="s">
        <v>134</v>
      </c>
      <c r="E515" s="253" t="s">
        <v>1</v>
      </c>
      <c r="F515" s="254" t="s">
        <v>799</v>
      </c>
      <c r="G515" s="251"/>
      <c r="H515" s="253" t="s">
        <v>1</v>
      </c>
      <c r="I515" s="255"/>
      <c r="J515" s="251"/>
      <c r="K515" s="251"/>
      <c r="L515" s="256"/>
      <c r="M515" s="257"/>
      <c r="N515" s="258"/>
      <c r="O515" s="258"/>
      <c r="P515" s="258"/>
      <c r="Q515" s="258"/>
      <c r="R515" s="258"/>
      <c r="S515" s="258"/>
      <c r="T515" s="25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0" t="s">
        <v>134</v>
      </c>
      <c r="AU515" s="260" t="s">
        <v>86</v>
      </c>
      <c r="AV515" s="13" t="s">
        <v>84</v>
      </c>
      <c r="AW515" s="13" t="s">
        <v>32</v>
      </c>
      <c r="AX515" s="13" t="s">
        <v>76</v>
      </c>
      <c r="AY515" s="260" t="s">
        <v>125</v>
      </c>
    </row>
    <row r="516" s="14" customFormat="1">
      <c r="A516" s="14"/>
      <c r="B516" s="261"/>
      <c r="C516" s="262"/>
      <c r="D516" s="252" t="s">
        <v>134</v>
      </c>
      <c r="E516" s="263" t="s">
        <v>1</v>
      </c>
      <c r="F516" s="264" t="s">
        <v>800</v>
      </c>
      <c r="G516" s="262"/>
      <c r="H516" s="265">
        <v>10.560000000000001</v>
      </c>
      <c r="I516" s="266"/>
      <c r="J516" s="262"/>
      <c r="K516" s="262"/>
      <c r="L516" s="267"/>
      <c r="M516" s="268"/>
      <c r="N516" s="269"/>
      <c r="O516" s="269"/>
      <c r="P516" s="269"/>
      <c r="Q516" s="269"/>
      <c r="R516" s="269"/>
      <c r="S516" s="269"/>
      <c r="T516" s="27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1" t="s">
        <v>134</v>
      </c>
      <c r="AU516" s="271" t="s">
        <v>86</v>
      </c>
      <c r="AV516" s="14" t="s">
        <v>86</v>
      </c>
      <c r="AW516" s="14" t="s">
        <v>32</v>
      </c>
      <c r="AX516" s="14" t="s">
        <v>76</v>
      </c>
      <c r="AY516" s="271" t="s">
        <v>125</v>
      </c>
    </row>
    <row r="517" s="13" customFormat="1">
      <c r="A517" s="13"/>
      <c r="B517" s="250"/>
      <c r="C517" s="251"/>
      <c r="D517" s="252" t="s">
        <v>134</v>
      </c>
      <c r="E517" s="253" t="s">
        <v>1</v>
      </c>
      <c r="F517" s="254" t="s">
        <v>801</v>
      </c>
      <c r="G517" s="251"/>
      <c r="H517" s="253" t="s">
        <v>1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0" t="s">
        <v>134</v>
      </c>
      <c r="AU517" s="260" t="s">
        <v>86</v>
      </c>
      <c r="AV517" s="13" t="s">
        <v>84</v>
      </c>
      <c r="AW517" s="13" t="s">
        <v>32</v>
      </c>
      <c r="AX517" s="13" t="s">
        <v>76</v>
      </c>
      <c r="AY517" s="260" t="s">
        <v>125</v>
      </c>
    </row>
    <row r="518" s="14" customFormat="1">
      <c r="A518" s="14"/>
      <c r="B518" s="261"/>
      <c r="C518" s="262"/>
      <c r="D518" s="252" t="s">
        <v>134</v>
      </c>
      <c r="E518" s="263" t="s">
        <v>1</v>
      </c>
      <c r="F518" s="264" t="s">
        <v>802</v>
      </c>
      <c r="G518" s="262"/>
      <c r="H518" s="265">
        <v>11.413</v>
      </c>
      <c r="I518" s="266"/>
      <c r="J518" s="262"/>
      <c r="K518" s="262"/>
      <c r="L518" s="267"/>
      <c r="M518" s="268"/>
      <c r="N518" s="269"/>
      <c r="O518" s="269"/>
      <c r="P518" s="269"/>
      <c r="Q518" s="269"/>
      <c r="R518" s="269"/>
      <c r="S518" s="269"/>
      <c r="T518" s="27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1" t="s">
        <v>134</v>
      </c>
      <c r="AU518" s="271" t="s">
        <v>86</v>
      </c>
      <c r="AV518" s="14" t="s">
        <v>86</v>
      </c>
      <c r="AW518" s="14" t="s">
        <v>32</v>
      </c>
      <c r="AX518" s="14" t="s">
        <v>76</v>
      </c>
      <c r="AY518" s="271" t="s">
        <v>125</v>
      </c>
    </row>
    <row r="519" s="15" customFormat="1">
      <c r="A519" s="15"/>
      <c r="B519" s="275"/>
      <c r="C519" s="276"/>
      <c r="D519" s="252" t="s">
        <v>134</v>
      </c>
      <c r="E519" s="277" t="s">
        <v>1</v>
      </c>
      <c r="F519" s="278" t="s">
        <v>225</v>
      </c>
      <c r="G519" s="276"/>
      <c r="H519" s="279">
        <v>120.483</v>
      </c>
      <c r="I519" s="280"/>
      <c r="J519" s="276"/>
      <c r="K519" s="276"/>
      <c r="L519" s="281"/>
      <c r="M519" s="282"/>
      <c r="N519" s="283"/>
      <c r="O519" s="283"/>
      <c r="P519" s="283"/>
      <c r="Q519" s="283"/>
      <c r="R519" s="283"/>
      <c r="S519" s="283"/>
      <c r="T519" s="284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85" t="s">
        <v>134</v>
      </c>
      <c r="AU519" s="285" t="s">
        <v>86</v>
      </c>
      <c r="AV519" s="15" t="s">
        <v>149</v>
      </c>
      <c r="AW519" s="15" t="s">
        <v>32</v>
      </c>
      <c r="AX519" s="15" t="s">
        <v>84</v>
      </c>
      <c r="AY519" s="285" t="s">
        <v>125</v>
      </c>
    </row>
    <row r="520" s="12" customFormat="1" ht="22.8" customHeight="1">
      <c r="A520" s="12"/>
      <c r="B520" s="220"/>
      <c r="C520" s="221"/>
      <c r="D520" s="222" t="s">
        <v>75</v>
      </c>
      <c r="E520" s="234" t="s">
        <v>816</v>
      </c>
      <c r="F520" s="234" t="s">
        <v>817</v>
      </c>
      <c r="G520" s="221"/>
      <c r="H520" s="221"/>
      <c r="I520" s="224"/>
      <c r="J520" s="235">
        <f>BK520</f>
        <v>0</v>
      </c>
      <c r="K520" s="221"/>
      <c r="L520" s="226"/>
      <c r="M520" s="227"/>
      <c r="N520" s="228"/>
      <c r="O520" s="228"/>
      <c r="P520" s="229">
        <f>SUM(P521:P522)</f>
        <v>0</v>
      </c>
      <c r="Q520" s="228"/>
      <c r="R520" s="229">
        <f>SUM(R521:R522)</f>
        <v>0</v>
      </c>
      <c r="S520" s="228"/>
      <c r="T520" s="230">
        <f>SUM(T521:T522)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31" t="s">
        <v>84</v>
      </c>
      <c r="AT520" s="232" t="s">
        <v>75</v>
      </c>
      <c r="AU520" s="232" t="s">
        <v>84</v>
      </c>
      <c r="AY520" s="231" t="s">
        <v>125</v>
      </c>
      <c r="BK520" s="233">
        <f>SUM(BK521:BK522)</f>
        <v>0</v>
      </c>
    </row>
    <row r="521" s="2" customFormat="1" ht="37.8" customHeight="1">
      <c r="A521" s="38"/>
      <c r="B521" s="39"/>
      <c r="C521" s="236" t="s">
        <v>818</v>
      </c>
      <c r="D521" s="236" t="s">
        <v>128</v>
      </c>
      <c r="E521" s="237" t="s">
        <v>819</v>
      </c>
      <c r="F521" s="238" t="s">
        <v>820</v>
      </c>
      <c r="G521" s="239" t="s">
        <v>252</v>
      </c>
      <c r="H521" s="240">
        <v>323.13299999999998</v>
      </c>
      <c r="I521" s="241"/>
      <c r="J521" s="242">
        <f>ROUND(I521*H521,2)</f>
        <v>0</v>
      </c>
      <c r="K521" s="243"/>
      <c r="L521" s="44"/>
      <c r="M521" s="244" t="s">
        <v>1</v>
      </c>
      <c r="N521" s="245" t="s">
        <v>41</v>
      </c>
      <c r="O521" s="91"/>
      <c r="P521" s="246">
        <f>O521*H521</f>
        <v>0</v>
      </c>
      <c r="Q521" s="246">
        <v>0</v>
      </c>
      <c r="R521" s="246">
        <f>Q521*H521</f>
        <v>0</v>
      </c>
      <c r="S521" s="246">
        <v>0</v>
      </c>
      <c r="T521" s="247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8" t="s">
        <v>149</v>
      </c>
      <c r="AT521" s="248" t="s">
        <v>128</v>
      </c>
      <c r="AU521" s="248" t="s">
        <v>86</v>
      </c>
      <c r="AY521" s="17" t="s">
        <v>125</v>
      </c>
      <c r="BE521" s="249">
        <f>IF(N521="základní",J521,0)</f>
        <v>0</v>
      </c>
      <c r="BF521" s="249">
        <f>IF(N521="snížená",J521,0)</f>
        <v>0</v>
      </c>
      <c r="BG521" s="249">
        <f>IF(N521="zákl. přenesená",J521,0)</f>
        <v>0</v>
      </c>
      <c r="BH521" s="249">
        <f>IF(N521="sníž. přenesená",J521,0)</f>
        <v>0</v>
      </c>
      <c r="BI521" s="249">
        <f>IF(N521="nulová",J521,0)</f>
        <v>0</v>
      </c>
      <c r="BJ521" s="17" t="s">
        <v>84</v>
      </c>
      <c r="BK521" s="249">
        <f>ROUND(I521*H521,2)</f>
        <v>0</v>
      </c>
      <c r="BL521" s="17" t="s">
        <v>149</v>
      </c>
      <c r="BM521" s="248" t="s">
        <v>821</v>
      </c>
    </row>
    <row r="522" s="2" customFormat="1" ht="37.8" customHeight="1">
      <c r="A522" s="38"/>
      <c r="B522" s="39"/>
      <c r="C522" s="236" t="s">
        <v>822</v>
      </c>
      <c r="D522" s="236" t="s">
        <v>128</v>
      </c>
      <c r="E522" s="237" t="s">
        <v>823</v>
      </c>
      <c r="F522" s="238" t="s">
        <v>824</v>
      </c>
      <c r="G522" s="239" t="s">
        <v>252</v>
      </c>
      <c r="H522" s="240">
        <v>323.13299999999998</v>
      </c>
      <c r="I522" s="241"/>
      <c r="J522" s="242">
        <f>ROUND(I522*H522,2)</f>
        <v>0</v>
      </c>
      <c r="K522" s="243"/>
      <c r="L522" s="44"/>
      <c r="M522" s="244" t="s">
        <v>1</v>
      </c>
      <c r="N522" s="245" t="s">
        <v>41</v>
      </c>
      <c r="O522" s="91"/>
      <c r="P522" s="246">
        <f>O522*H522</f>
        <v>0</v>
      </c>
      <c r="Q522" s="246">
        <v>0</v>
      </c>
      <c r="R522" s="246">
        <f>Q522*H522</f>
        <v>0</v>
      </c>
      <c r="S522" s="246">
        <v>0</v>
      </c>
      <c r="T522" s="247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48" t="s">
        <v>149</v>
      </c>
      <c r="AT522" s="248" t="s">
        <v>128</v>
      </c>
      <c r="AU522" s="248" t="s">
        <v>86</v>
      </c>
      <c r="AY522" s="17" t="s">
        <v>125</v>
      </c>
      <c r="BE522" s="249">
        <f>IF(N522="základní",J522,0)</f>
        <v>0</v>
      </c>
      <c r="BF522" s="249">
        <f>IF(N522="snížená",J522,0)</f>
        <v>0</v>
      </c>
      <c r="BG522" s="249">
        <f>IF(N522="zákl. přenesená",J522,0)</f>
        <v>0</v>
      </c>
      <c r="BH522" s="249">
        <f>IF(N522="sníž. přenesená",J522,0)</f>
        <v>0</v>
      </c>
      <c r="BI522" s="249">
        <f>IF(N522="nulová",J522,0)</f>
        <v>0</v>
      </c>
      <c r="BJ522" s="17" t="s">
        <v>84</v>
      </c>
      <c r="BK522" s="249">
        <f>ROUND(I522*H522,2)</f>
        <v>0</v>
      </c>
      <c r="BL522" s="17" t="s">
        <v>149</v>
      </c>
      <c r="BM522" s="248" t="s">
        <v>825</v>
      </c>
    </row>
    <row r="523" s="12" customFormat="1" ht="25.92" customHeight="1">
      <c r="A523" s="12"/>
      <c r="B523" s="220"/>
      <c r="C523" s="221"/>
      <c r="D523" s="222" t="s">
        <v>75</v>
      </c>
      <c r="E523" s="223" t="s">
        <v>826</v>
      </c>
      <c r="F523" s="223" t="s">
        <v>827</v>
      </c>
      <c r="G523" s="221"/>
      <c r="H523" s="221"/>
      <c r="I523" s="224"/>
      <c r="J523" s="225">
        <f>BK523</f>
        <v>0</v>
      </c>
      <c r="K523" s="221"/>
      <c r="L523" s="226"/>
      <c r="M523" s="227"/>
      <c r="N523" s="228"/>
      <c r="O523" s="228"/>
      <c r="P523" s="229">
        <f>P524</f>
        <v>0</v>
      </c>
      <c r="Q523" s="228"/>
      <c r="R523" s="229">
        <f>R524</f>
        <v>0.42347999999999997</v>
      </c>
      <c r="S523" s="228"/>
      <c r="T523" s="230">
        <f>T524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31" t="s">
        <v>86</v>
      </c>
      <c r="AT523" s="232" t="s">
        <v>75</v>
      </c>
      <c r="AU523" s="232" t="s">
        <v>76</v>
      </c>
      <c r="AY523" s="231" t="s">
        <v>125</v>
      </c>
      <c r="BK523" s="233">
        <f>BK524</f>
        <v>0</v>
      </c>
    </row>
    <row r="524" s="12" customFormat="1" ht="22.8" customHeight="1">
      <c r="A524" s="12"/>
      <c r="B524" s="220"/>
      <c r="C524" s="221"/>
      <c r="D524" s="222" t="s">
        <v>75</v>
      </c>
      <c r="E524" s="234" t="s">
        <v>828</v>
      </c>
      <c r="F524" s="234" t="s">
        <v>829</v>
      </c>
      <c r="G524" s="221"/>
      <c r="H524" s="221"/>
      <c r="I524" s="224"/>
      <c r="J524" s="235">
        <f>BK524</f>
        <v>0</v>
      </c>
      <c r="K524" s="221"/>
      <c r="L524" s="226"/>
      <c r="M524" s="227"/>
      <c r="N524" s="228"/>
      <c r="O524" s="228"/>
      <c r="P524" s="229">
        <f>SUM(P525:P543)</f>
        <v>0</v>
      </c>
      <c r="Q524" s="228"/>
      <c r="R524" s="229">
        <f>SUM(R525:R543)</f>
        <v>0.42347999999999997</v>
      </c>
      <c r="S524" s="228"/>
      <c r="T524" s="230">
        <f>SUM(T525:T543)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31" t="s">
        <v>86</v>
      </c>
      <c r="AT524" s="232" t="s">
        <v>75</v>
      </c>
      <c r="AU524" s="232" t="s">
        <v>84</v>
      </c>
      <c r="AY524" s="231" t="s">
        <v>125</v>
      </c>
      <c r="BK524" s="233">
        <f>SUM(BK525:BK543)</f>
        <v>0</v>
      </c>
    </row>
    <row r="525" s="2" customFormat="1" ht="14.4" customHeight="1">
      <c r="A525" s="38"/>
      <c r="B525" s="39"/>
      <c r="C525" s="236" t="s">
        <v>830</v>
      </c>
      <c r="D525" s="236" t="s">
        <v>128</v>
      </c>
      <c r="E525" s="237" t="s">
        <v>831</v>
      </c>
      <c r="F525" s="238" t="s">
        <v>832</v>
      </c>
      <c r="G525" s="239" t="s">
        <v>332</v>
      </c>
      <c r="H525" s="240">
        <v>110</v>
      </c>
      <c r="I525" s="241"/>
      <c r="J525" s="242">
        <f>ROUND(I525*H525,2)</f>
        <v>0</v>
      </c>
      <c r="K525" s="243"/>
      <c r="L525" s="44"/>
      <c r="M525" s="244" t="s">
        <v>1</v>
      </c>
      <c r="N525" s="245" t="s">
        <v>41</v>
      </c>
      <c r="O525" s="91"/>
      <c r="P525" s="246">
        <f>O525*H525</f>
        <v>0</v>
      </c>
      <c r="Q525" s="246">
        <v>0</v>
      </c>
      <c r="R525" s="246">
        <f>Q525*H525</f>
        <v>0</v>
      </c>
      <c r="S525" s="246">
        <v>0</v>
      </c>
      <c r="T525" s="247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8" t="s">
        <v>308</v>
      </c>
      <c r="AT525" s="248" t="s">
        <v>128</v>
      </c>
      <c r="AU525" s="248" t="s">
        <v>86</v>
      </c>
      <c r="AY525" s="17" t="s">
        <v>125</v>
      </c>
      <c r="BE525" s="249">
        <f>IF(N525="základní",J525,0)</f>
        <v>0</v>
      </c>
      <c r="BF525" s="249">
        <f>IF(N525="snížená",J525,0)</f>
        <v>0</v>
      </c>
      <c r="BG525" s="249">
        <f>IF(N525="zákl. přenesená",J525,0)</f>
        <v>0</v>
      </c>
      <c r="BH525" s="249">
        <f>IF(N525="sníž. přenesená",J525,0)</f>
        <v>0</v>
      </c>
      <c r="BI525" s="249">
        <f>IF(N525="nulová",J525,0)</f>
        <v>0</v>
      </c>
      <c r="BJ525" s="17" t="s">
        <v>84</v>
      </c>
      <c r="BK525" s="249">
        <f>ROUND(I525*H525,2)</f>
        <v>0</v>
      </c>
      <c r="BL525" s="17" t="s">
        <v>308</v>
      </c>
      <c r="BM525" s="248" t="s">
        <v>833</v>
      </c>
    </row>
    <row r="526" s="14" customFormat="1">
      <c r="A526" s="14"/>
      <c r="B526" s="261"/>
      <c r="C526" s="262"/>
      <c r="D526" s="252" t="s">
        <v>134</v>
      </c>
      <c r="E526" s="263" t="s">
        <v>1</v>
      </c>
      <c r="F526" s="264" t="s">
        <v>803</v>
      </c>
      <c r="G526" s="262"/>
      <c r="H526" s="265">
        <v>110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1" t="s">
        <v>134</v>
      </c>
      <c r="AU526" s="271" t="s">
        <v>86</v>
      </c>
      <c r="AV526" s="14" t="s">
        <v>86</v>
      </c>
      <c r="AW526" s="14" t="s">
        <v>32</v>
      </c>
      <c r="AX526" s="14" t="s">
        <v>84</v>
      </c>
      <c r="AY526" s="271" t="s">
        <v>125</v>
      </c>
    </row>
    <row r="527" s="2" customFormat="1" ht="14.4" customHeight="1">
      <c r="A527" s="38"/>
      <c r="B527" s="39"/>
      <c r="C527" s="286" t="s">
        <v>834</v>
      </c>
      <c r="D527" s="286" t="s">
        <v>263</v>
      </c>
      <c r="E527" s="287" t="s">
        <v>835</v>
      </c>
      <c r="F527" s="288" t="s">
        <v>836</v>
      </c>
      <c r="G527" s="289" t="s">
        <v>332</v>
      </c>
      <c r="H527" s="290">
        <v>132</v>
      </c>
      <c r="I527" s="291"/>
      <c r="J527" s="292">
        <f>ROUND(I527*H527,2)</f>
        <v>0</v>
      </c>
      <c r="K527" s="293"/>
      <c r="L527" s="294"/>
      <c r="M527" s="295" t="s">
        <v>1</v>
      </c>
      <c r="N527" s="296" t="s">
        <v>41</v>
      </c>
      <c r="O527" s="91"/>
      <c r="P527" s="246">
        <f>O527*H527</f>
        <v>0</v>
      </c>
      <c r="Q527" s="246">
        <v>0.00013999999999999999</v>
      </c>
      <c r="R527" s="246">
        <f>Q527*H527</f>
        <v>0.01848</v>
      </c>
      <c r="S527" s="246">
        <v>0</v>
      </c>
      <c r="T527" s="24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48" t="s">
        <v>385</v>
      </c>
      <c r="AT527" s="248" t="s">
        <v>263</v>
      </c>
      <c r="AU527" s="248" t="s">
        <v>86</v>
      </c>
      <c r="AY527" s="17" t="s">
        <v>125</v>
      </c>
      <c r="BE527" s="249">
        <f>IF(N527="základní",J527,0)</f>
        <v>0</v>
      </c>
      <c r="BF527" s="249">
        <f>IF(N527="snížená",J527,0)</f>
        <v>0</v>
      </c>
      <c r="BG527" s="249">
        <f>IF(N527="zákl. přenesená",J527,0)</f>
        <v>0</v>
      </c>
      <c r="BH527" s="249">
        <f>IF(N527="sníž. přenesená",J527,0)</f>
        <v>0</v>
      </c>
      <c r="BI527" s="249">
        <f>IF(N527="nulová",J527,0)</f>
        <v>0</v>
      </c>
      <c r="BJ527" s="17" t="s">
        <v>84</v>
      </c>
      <c r="BK527" s="249">
        <f>ROUND(I527*H527,2)</f>
        <v>0</v>
      </c>
      <c r="BL527" s="17" t="s">
        <v>308</v>
      </c>
      <c r="BM527" s="248" t="s">
        <v>837</v>
      </c>
    </row>
    <row r="528" s="14" customFormat="1">
      <c r="A528" s="14"/>
      <c r="B528" s="261"/>
      <c r="C528" s="262"/>
      <c r="D528" s="252" t="s">
        <v>134</v>
      </c>
      <c r="E528" s="263" t="s">
        <v>1</v>
      </c>
      <c r="F528" s="264" t="s">
        <v>803</v>
      </c>
      <c r="G528" s="262"/>
      <c r="H528" s="265">
        <v>110</v>
      </c>
      <c r="I528" s="266"/>
      <c r="J528" s="262"/>
      <c r="K528" s="262"/>
      <c r="L528" s="267"/>
      <c r="M528" s="268"/>
      <c r="N528" s="269"/>
      <c r="O528" s="269"/>
      <c r="P528" s="269"/>
      <c r="Q528" s="269"/>
      <c r="R528" s="269"/>
      <c r="S528" s="269"/>
      <c r="T528" s="27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1" t="s">
        <v>134</v>
      </c>
      <c r="AU528" s="271" t="s">
        <v>86</v>
      </c>
      <c r="AV528" s="14" t="s">
        <v>86</v>
      </c>
      <c r="AW528" s="14" t="s">
        <v>32</v>
      </c>
      <c r="AX528" s="14" t="s">
        <v>84</v>
      </c>
      <c r="AY528" s="271" t="s">
        <v>125</v>
      </c>
    </row>
    <row r="529" s="14" customFormat="1">
      <c r="A529" s="14"/>
      <c r="B529" s="261"/>
      <c r="C529" s="262"/>
      <c r="D529" s="252" t="s">
        <v>134</v>
      </c>
      <c r="E529" s="262"/>
      <c r="F529" s="264" t="s">
        <v>838</v>
      </c>
      <c r="G529" s="262"/>
      <c r="H529" s="265">
        <v>132</v>
      </c>
      <c r="I529" s="266"/>
      <c r="J529" s="262"/>
      <c r="K529" s="262"/>
      <c r="L529" s="267"/>
      <c r="M529" s="268"/>
      <c r="N529" s="269"/>
      <c r="O529" s="269"/>
      <c r="P529" s="269"/>
      <c r="Q529" s="269"/>
      <c r="R529" s="269"/>
      <c r="S529" s="269"/>
      <c r="T529" s="27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1" t="s">
        <v>134</v>
      </c>
      <c r="AU529" s="271" t="s">
        <v>86</v>
      </c>
      <c r="AV529" s="14" t="s">
        <v>86</v>
      </c>
      <c r="AW529" s="14" t="s">
        <v>4</v>
      </c>
      <c r="AX529" s="14" t="s">
        <v>84</v>
      </c>
      <c r="AY529" s="271" t="s">
        <v>125</v>
      </c>
    </row>
    <row r="530" s="2" customFormat="1" ht="14.4" customHeight="1">
      <c r="A530" s="38"/>
      <c r="B530" s="39"/>
      <c r="C530" s="236" t="s">
        <v>839</v>
      </c>
      <c r="D530" s="236" t="s">
        <v>128</v>
      </c>
      <c r="E530" s="237" t="s">
        <v>840</v>
      </c>
      <c r="F530" s="238" t="s">
        <v>841</v>
      </c>
      <c r="G530" s="239" t="s">
        <v>351</v>
      </c>
      <c r="H530" s="240">
        <v>2</v>
      </c>
      <c r="I530" s="241"/>
      <c r="J530" s="242">
        <f>ROUND(I530*H530,2)</f>
        <v>0</v>
      </c>
      <c r="K530" s="243"/>
      <c r="L530" s="44"/>
      <c r="M530" s="244" t="s">
        <v>1</v>
      </c>
      <c r="N530" s="245" t="s">
        <v>41</v>
      </c>
      <c r="O530" s="91"/>
      <c r="P530" s="246">
        <f>O530*H530</f>
        <v>0</v>
      </c>
      <c r="Q530" s="246">
        <v>0</v>
      </c>
      <c r="R530" s="246">
        <f>Q530*H530</f>
        <v>0</v>
      </c>
      <c r="S530" s="246">
        <v>0</v>
      </c>
      <c r="T530" s="24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48" t="s">
        <v>308</v>
      </c>
      <c r="AT530" s="248" t="s">
        <v>128</v>
      </c>
      <c r="AU530" s="248" t="s">
        <v>86</v>
      </c>
      <c r="AY530" s="17" t="s">
        <v>125</v>
      </c>
      <c r="BE530" s="249">
        <f>IF(N530="základní",J530,0)</f>
        <v>0</v>
      </c>
      <c r="BF530" s="249">
        <f>IF(N530="snížená",J530,0)</f>
        <v>0</v>
      </c>
      <c r="BG530" s="249">
        <f>IF(N530="zákl. přenesená",J530,0)</f>
        <v>0</v>
      </c>
      <c r="BH530" s="249">
        <f>IF(N530="sníž. přenesená",J530,0)</f>
        <v>0</v>
      </c>
      <c r="BI530" s="249">
        <f>IF(N530="nulová",J530,0)</f>
        <v>0</v>
      </c>
      <c r="BJ530" s="17" t="s">
        <v>84</v>
      </c>
      <c r="BK530" s="249">
        <f>ROUND(I530*H530,2)</f>
        <v>0</v>
      </c>
      <c r="BL530" s="17" t="s">
        <v>308</v>
      </c>
      <c r="BM530" s="248" t="s">
        <v>842</v>
      </c>
    </row>
    <row r="531" s="14" customFormat="1">
      <c r="A531" s="14"/>
      <c r="B531" s="261"/>
      <c r="C531" s="262"/>
      <c r="D531" s="252" t="s">
        <v>134</v>
      </c>
      <c r="E531" s="263" t="s">
        <v>1</v>
      </c>
      <c r="F531" s="264" t="s">
        <v>86</v>
      </c>
      <c r="G531" s="262"/>
      <c r="H531" s="265">
        <v>2</v>
      </c>
      <c r="I531" s="266"/>
      <c r="J531" s="262"/>
      <c r="K531" s="262"/>
      <c r="L531" s="267"/>
      <c r="M531" s="268"/>
      <c r="N531" s="269"/>
      <c r="O531" s="269"/>
      <c r="P531" s="269"/>
      <c r="Q531" s="269"/>
      <c r="R531" s="269"/>
      <c r="S531" s="269"/>
      <c r="T531" s="27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1" t="s">
        <v>134</v>
      </c>
      <c r="AU531" s="271" t="s">
        <v>86</v>
      </c>
      <c r="AV531" s="14" t="s">
        <v>86</v>
      </c>
      <c r="AW531" s="14" t="s">
        <v>32</v>
      </c>
      <c r="AX531" s="14" t="s">
        <v>84</v>
      </c>
      <c r="AY531" s="271" t="s">
        <v>125</v>
      </c>
    </row>
    <row r="532" s="2" customFormat="1" ht="14.4" customHeight="1">
      <c r="A532" s="38"/>
      <c r="B532" s="39"/>
      <c r="C532" s="286" t="s">
        <v>843</v>
      </c>
      <c r="D532" s="286" t="s">
        <v>263</v>
      </c>
      <c r="E532" s="287" t="s">
        <v>844</v>
      </c>
      <c r="F532" s="288" t="s">
        <v>845</v>
      </c>
      <c r="G532" s="289" t="s">
        <v>351</v>
      </c>
      <c r="H532" s="290">
        <v>2</v>
      </c>
      <c r="I532" s="291"/>
      <c r="J532" s="292">
        <f>ROUND(I532*H532,2)</f>
        <v>0</v>
      </c>
      <c r="K532" s="293"/>
      <c r="L532" s="294"/>
      <c r="M532" s="295" t="s">
        <v>1</v>
      </c>
      <c r="N532" s="296" t="s">
        <v>41</v>
      </c>
      <c r="O532" s="91"/>
      <c r="P532" s="246">
        <f>O532*H532</f>
        <v>0</v>
      </c>
      <c r="Q532" s="246">
        <v>0.0080999999999999996</v>
      </c>
      <c r="R532" s="246">
        <f>Q532*H532</f>
        <v>0.016199999999999999</v>
      </c>
      <c r="S532" s="246">
        <v>0</v>
      </c>
      <c r="T532" s="247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48" t="s">
        <v>385</v>
      </c>
      <c r="AT532" s="248" t="s">
        <v>263</v>
      </c>
      <c r="AU532" s="248" t="s">
        <v>86</v>
      </c>
      <c r="AY532" s="17" t="s">
        <v>125</v>
      </c>
      <c r="BE532" s="249">
        <f>IF(N532="základní",J532,0)</f>
        <v>0</v>
      </c>
      <c r="BF532" s="249">
        <f>IF(N532="snížená",J532,0)</f>
        <v>0</v>
      </c>
      <c r="BG532" s="249">
        <f>IF(N532="zákl. přenesená",J532,0)</f>
        <v>0</v>
      </c>
      <c r="BH532" s="249">
        <f>IF(N532="sníž. přenesená",J532,0)</f>
        <v>0</v>
      </c>
      <c r="BI532" s="249">
        <f>IF(N532="nulová",J532,0)</f>
        <v>0</v>
      </c>
      <c r="BJ532" s="17" t="s">
        <v>84</v>
      </c>
      <c r="BK532" s="249">
        <f>ROUND(I532*H532,2)</f>
        <v>0</v>
      </c>
      <c r="BL532" s="17" t="s">
        <v>308</v>
      </c>
      <c r="BM532" s="248" t="s">
        <v>846</v>
      </c>
    </row>
    <row r="533" s="14" customFormat="1">
      <c r="A533" s="14"/>
      <c r="B533" s="261"/>
      <c r="C533" s="262"/>
      <c r="D533" s="252" t="s">
        <v>134</v>
      </c>
      <c r="E533" s="263" t="s">
        <v>1</v>
      </c>
      <c r="F533" s="264" t="s">
        <v>86</v>
      </c>
      <c r="G533" s="262"/>
      <c r="H533" s="265">
        <v>2</v>
      </c>
      <c r="I533" s="266"/>
      <c r="J533" s="262"/>
      <c r="K533" s="262"/>
      <c r="L533" s="267"/>
      <c r="M533" s="268"/>
      <c r="N533" s="269"/>
      <c r="O533" s="269"/>
      <c r="P533" s="269"/>
      <c r="Q533" s="269"/>
      <c r="R533" s="269"/>
      <c r="S533" s="269"/>
      <c r="T533" s="27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1" t="s">
        <v>134</v>
      </c>
      <c r="AU533" s="271" t="s">
        <v>86</v>
      </c>
      <c r="AV533" s="14" t="s">
        <v>86</v>
      </c>
      <c r="AW533" s="14" t="s">
        <v>32</v>
      </c>
      <c r="AX533" s="14" t="s">
        <v>84</v>
      </c>
      <c r="AY533" s="271" t="s">
        <v>125</v>
      </c>
    </row>
    <row r="534" s="2" customFormat="1" ht="14.4" customHeight="1">
      <c r="A534" s="38"/>
      <c r="B534" s="39"/>
      <c r="C534" s="236" t="s">
        <v>847</v>
      </c>
      <c r="D534" s="236" t="s">
        <v>128</v>
      </c>
      <c r="E534" s="237" t="s">
        <v>848</v>
      </c>
      <c r="F534" s="238" t="s">
        <v>849</v>
      </c>
      <c r="G534" s="239" t="s">
        <v>850</v>
      </c>
      <c r="H534" s="240">
        <v>48</v>
      </c>
      <c r="I534" s="241"/>
      <c r="J534" s="242">
        <f>ROUND(I534*H534,2)</f>
        <v>0</v>
      </c>
      <c r="K534" s="243"/>
      <c r="L534" s="44"/>
      <c r="M534" s="244" t="s">
        <v>1</v>
      </c>
      <c r="N534" s="245" t="s">
        <v>41</v>
      </c>
      <c r="O534" s="91"/>
      <c r="P534" s="246">
        <f>O534*H534</f>
        <v>0</v>
      </c>
      <c r="Q534" s="246">
        <v>0</v>
      </c>
      <c r="R534" s="246">
        <f>Q534*H534</f>
        <v>0</v>
      </c>
      <c r="S534" s="246">
        <v>0</v>
      </c>
      <c r="T534" s="247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48" t="s">
        <v>308</v>
      </c>
      <c r="AT534" s="248" t="s">
        <v>128</v>
      </c>
      <c r="AU534" s="248" t="s">
        <v>86</v>
      </c>
      <c r="AY534" s="17" t="s">
        <v>125</v>
      </c>
      <c r="BE534" s="249">
        <f>IF(N534="základní",J534,0)</f>
        <v>0</v>
      </c>
      <c r="BF534" s="249">
        <f>IF(N534="snížená",J534,0)</f>
        <v>0</v>
      </c>
      <c r="BG534" s="249">
        <f>IF(N534="zákl. přenesená",J534,0)</f>
        <v>0</v>
      </c>
      <c r="BH534" s="249">
        <f>IF(N534="sníž. přenesená",J534,0)</f>
        <v>0</v>
      </c>
      <c r="BI534" s="249">
        <f>IF(N534="nulová",J534,0)</f>
        <v>0</v>
      </c>
      <c r="BJ534" s="17" t="s">
        <v>84</v>
      </c>
      <c r="BK534" s="249">
        <f>ROUND(I534*H534,2)</f>
        <v>0</v>
      </c>
      <c r="BL534" s="17" t="s">
        <v>308</v>
      </c>
      <c r="BM534" s="248" t="s">
        <v>851</v>
      </c>
    </row>
    <row r="535" s="14" customFormat="1">
      <c r="A535" s="14"/>
      <c r="B535" s="261"/>
      <c r="C535" s="262"/>
      <c r="D535" s="252" t="s">
        <v>134</v>
      </c>
      <c r="E535" s="263" t="s">
        <v>1</v>
      </c>
      <c r="F535" s="264" t="s">
        <v>482</v>
      </c>
      <c r="G535" s="262"/>
      <c r="H535" s="265">
        <v>48</v>
      </c>
      <c r="I535" s="266"/>
      <c r="J535" s="262"/>
      <c r="K535" s="262"/>
      <c r="L535" s="267"/>
      <c r="M535" s="268"/>
      <c r="N535" s="269"/>
      <c r="O535" s="269"/>
      <c r="P535" s="269"/>
      <c r="Q535" s="269"/>
      <c r="R535" s="269"/>
      <c r="S535" s="269"/>
      <c r="T535" s="27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1" t="s">
        <v>134</v>
      </c>
      <c r="AU535" s="271" t="s">
        <v>86</v>
      </c>
      <c r="AV535" s="14" t="s">
        <v>86</v>
      </c>
      <c r="AW535" s="14" t="s">
        <v>32</v>
      </c>
      <c r="AX535" s="14" t="s">
        <v>84</v>
      </c>
      <c r="AY535" s="271" t="s">
        <v>125</v>
      </c>
    </row>
    <row r="536" s="2" customFormat="1" ht="14.4" customHeight="1">
      <c r="A536" s="38"/>
      <c r="B536" s="39"/>
      <c r="C536" s="236" t="s">
        <v>291</v>
      </c>
      <c r="D536" s="236" t="s">
        <v>128</v>
      </c>
      <c r="E536" s="237" t="s">
        <v>852</v>
      </c>
      <c r="F536" s="238" t="s">
        <v>853</v>
      </c>
      <c r="G536" s="239" t="s">
        <v>850</v>
      </c>
      <c r="H536" s="240">
        <v>24</v>
      </c>
      <c r="I536" s="241"/>
      <c r="J536" s="242">
        <f>ROUND(I536*H536,2)</f>
        <v>0</v>
      </c>
      <c r="K536" s="243"/>
      <c r="L536" s="44"/>
      <c r="M536" s="244" t="s">
        <v>1</v>
      </c>
      <c r="N536" s="245" t="s">
        <v>41</v>
      </c>
      <c r="O536" s="91"/>
      <c r="P536" s="246">
        <f>O536*H536</f>
        <v>0</v>
      </c>
      <c r="Q536" s="246">
        <v>0</v>
      </c>
      <c r="R536" s="246">
        <f>Q536*H536</f>
        <v>0</v>
      </c>
      <c r="S536" s="246">
        <v>0</v>
      </c>
      <c r="T536" s="247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48" t="s">
        <v>308</v>
      </c>
      <c r="AT536" s="248" t="s">
        <v>128</v>
      </c>
      <c r="AU536" s="248" t="s">
        <v>86</v>
      </c>
      <c r="AY536" s="17" t="s">
        <v>125</v>
      </c>
      <c r="BE536" s="249">
        <f>IF(N536="základní",J536,0)</f>
        <v>0</v>
      </c>
      <c r="BF536" s="249">
        <f>IF(N536="snížená",J536,0)</f>
        <v>0</v>
      </c>
      <c r="BG536" s="249">
        <f>IF(N536="zákl. přenesená",J536,0)</f>
        <v>0</v>
      </c>
      <c r="BH536" s="249">
        <f>IF(N536="sníž. přenesená",J536,0)</f>
        <v>0</v>
      </c>
      <c r="BI536" s="249">
        <f>IF(N536="nulová",J536,0)</f>
        <v>0</v>
      </c>
      <c r="BJ536" s="17" t="s">
        <v>84</v>
      </c>
      <c r="BK536" s="249">
        <f>ROUND(I536*H536,2)</f>
        <v>0</v>
      </c>
      <c r="BL536" s="17" t="s">
        <v>308</v>
      </c>
      <c r="BM536" s="248" t="s">
        <v>854</v>
      </c>
    </row>
    <row r="537" s="14" customFormat="1">
      <c r="A537" s="14"/>
      <c r="B537" s="261"/>
      <c r="C537" s="262"/>
      <c r="D537" s="252" t="s">
        <v>134</v>
      </c>
      <c r="E537" s="263" t="s">
        <v>1</v>
      </c>
      <c r="F537" s="264" t="s">
        <v>348</v>
      </c>
      <c r="G537" s="262"/>
      <c r="H537" s="265">
        <v>24</v>
      </c>
      <c r="I537" s="266"/>
      <c r="J537" s="262"/>
      <c r="K537" s="262"/>
      <c r="L537" s="267"/>
      <c r="M537" s="268"/>
      <c r="N537" s="269"/>
      <c r="O537" s="269"/>
      <c r="P537" s="269"/>
      <c r="Q537" s="269"/>
      <c r="R537" s="269"/>
      <c r="S537" s="269"/>
      <c r="T537" s="27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1" t="s">
        <v>134</v>
      </c>
      <c r="AU537" s="271" t="s">
        <v>86</v>
      </c>
      <c r="AV537" s="14" t="s">
        <v>86</v>
      </c>
      <c r="AW537" s="14" t="s">
        <v>32</v>
      </c>
      <c r="AX537" s="14" t="s">
        <v>84</v>
      </c>
      <c r="AY537" s="271" t="s">
        <v>125</v>
      </c>
    </row>
    <row r="538" s="2" customFormat="1" ht="14.4" customHeight="1">
      <c r="A538" s="38"/>
      <c r="B538" s="39"/>
      <c r="C538" s="236" t="s">
        <v>855</v>
      </c>
      <c r="D538" s="236" t="s">
        <v>128</v>
      </c>
      <c r="E538" s="237" t="s">
        <v>856</v>
      </c>
      <c r="F538" s="238" t="s">
        <v>857</v>
      </c>
      <c r="G538" s="239" t="s">
        <v>351</v>
      </c>
      <c r="H538" s="240">
        <v>48</v>
      </c>
      <c r="I538" s="241"/>
      <c r="J538" s="242">
        <f>ROUND(I538*H538,2)</f>
        <v>0</v>
      </c>
      <c r="K538" s="243"/>
      <c r="L538" s="44"/>
      <c r="M538" s="244" t="s">
        <v>1</v>
      </c>
      <c r="N538" s="245" t="s">
        <v>41</v>
      </c>
      <c r="O538" s="91"/>
      <c r="P538" s="246">
        <f>O538*H538</f>
        <v>0</v>
      </c>
      <c r="Q538" s="246">
        <v>0</v>
      </c>
      <c r="R538" s="246">
        <f>Q538*H538</f>
        <v>0</v>
      </c>
      <c r="S538" s="246">
        <v>0</v>
      </c>
      <c r="T538" s="247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48" t="s">
        <v>308</v>
      </c>
      <c r="AT538" s="248" t="s">
        <v>128</v>
      </c>
      <c r="AU538" s="248" t="s">
        <v>86</v>
      </c>
      <c r="AY538" s="17" t="s">
        <v>125</v>
      </c>
      <c r="BE538" s="249">
        <f>IF(N538="základní",J538,0)</f>
        <v>0</v>
      </c>
      <c r="BF538" s="249">
        <f>IF(N538="snížená",J538,0)</f>
        <v>0</v>
      </c>
      <c r="BG538" s="249">
        <f>IF(N538="zákl. přenesená",J538,0)</f>
        <v>0</v>
      </c>
      <c r="BH538" s="249">
        <f>IF(N538="sníž. přenesená",J538,0)</f>
        <v>0</v>
      </c>
      <c r="BI538" s="249">
        <f>IF(N538="nulová",J538,0)</f>
        <v>0</v>
      </c>
      <c r="BJ538" s="17" t="s">
        <v>84</v>
      </c>
      <c r="BK538" s="249">
        <f>ROUND(I538*H538,2)</f>
        <v>0</v>
      </c>
      <c r="BL538" s="17" t="s">
        <v>308</v>
      </c>
      <c r="BM538" s="248" t="s">
        <v>858</v>
      </c>
    </row>
    <row r="539" s="14" customFormat="1">
      <c r="A539" s="14"/>
      <c r="B539" s="261"/>
      <c r="C539" s="262"/>
      <c r="D539" s="252" t="s">
        <v>134</v>
      </c>
      <c r="E539" s="263" t="s">
        <v>1</v>
      </c>
      <c r="F539" s="264" t="s">
        <v>482</v>
      </c>
      <c r="G539" s="262"/>
      <c r="H539" s="265">
        <v>48</v>
      </c>
      <c r="I539" s="266"/>
      <c r="J539" s="262"/>
      <c r="K539" s="262"/>
      <c r="L539" s="267"/>
      <c r="M539" s="268"/>
      <c r="N539" s="269"/>
      <c r="O539" s="269"/>
      <c r="P539" s="269"/>
      <c r="Q539" s="269"/>
      <c r="R539" s="269"/>
      <c r="S539" s="269"/>
      <c r="T539" s="27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1" t="s">
        <v>134</v>
      </c>
      <c r="AU539" s="271" t="s">
        <v>86</v>
      </c>
      <c r="AV539" s="14" t="s">
        <v>86</v>
      </c>
      <c r="AW539" s="14" t="s">
        <v>32</v>
      </c>
      <c r="AX539" s="14" t="s">
        <v>84</v>
      </c>
      <c r="AY539" s="271" t="s">
        <v>125</v>
      </c>
    </row>
    <row r="540" s="2" customFormat="1" ht="14.4" customHeight="1">
      <c r="A540" s="38"/>
      <c r="B540" s="39"/>
      <c r="C540" s="286" t="s">
        <v>859</v>
      </c>
      <c r="D540" s="286" t="s">
        <v>263</v>
      </c>
      <c r="E540" s="287" t="s">
        <v>860</v>
      </c>
      <c r="F540" s="288" t="s">
        <v>861</v>
      </c>
      <c r="G540" s="289" t="s">
        <v>351</v>
      </c>
      <c r="H540" s="290">
        <v>48</v>
      </c>
      <c r="I540" s="291"/>
      <c r="J540" s="292">
        <f>ROUND(I540*H540,2)</f>
        <v>0</v>
      </c>
      <c r="K540" s="293"/>
      <c r="L540" s="294"/>
      <c r="M540" s="295" t="s">
        <v>1</v>
      </c>
      <c r="N540" s="296" t="s">
        <v>41</v>
      </c>
      <c r="O540" s="91"/>
      <c r="P540" s="246">
        <f>O540*H540</f>
        <v>0</v>
      </c>
      <c r="Q540" s="246">
        <v>0.0080999999999999996</v>
      </c>
      <c r="R540" s="246">
        <f>Q540*H540</f>
        <v>0.38879999999999998</v>
      </c>
      <c r="S540" s="246">
        <v>0</v>
      </c>
      <c r="T540" s="247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48" t="s">
        <v>385</v>
      </c>
      <c r="AT540" s="248" t="s">
        <v>263</v>
      </c>
      <c r="AU540" s="248" t="s">
        <v>86</v>
      </c>
      <c r="AY540" s="17" t="s">
        <v>125</v>
      </c>
      <c r="BE540" s="249">
        <f>IF(N540="základní",J540,0)</f>
        <v>0</v>
      </c>
      <c r="BF540" s="249">
        <f>IF(N540="snížená",J540,0)</f>
        <v>0</v>
      </c>
      <c r="BG540" s="249">
        <f>IF(N540="zákl. přenesená",J540,0)</f>
        <v>0</v>
      </c>
      <c r="BH540" s="249">
        <f>IF(N540="sníž. přenesená",J540,0)</f>
        <v>0</v>
      </c>
      <c r="BI540" s="249">
        <f>IF(N540="nulová",J540,0)</f>
        <v>0</v>
      </c>
      <c r="BJ540" s="17" t="s">
        <v>84</v>
      </c>
      <c r="BK540" s="249">
        <f>ROUND(I540*H540,2)</f>
        <v>0</v>
      </c>
      <c r="BL540" s="17" t="s">
        <v>308</v>
      </c>
      <c r="BM540" s="248" t="s">
        <v>862</v>
      </c>
    </row>
    <row r="541" s="14" customFormat="1">
      <c r="A541" s="14"/>
      <c r="B541" s="261"/>
      <c r="C541" s="262"/>
      <c r="D541" s="252" t="s">
        <v>134</v>
      </c>
      <c r="E541" s="263" t="s">
        <v>1</v>
      </c>
      <c r="F541" s="264" t="s">
        <v>482</v>
      </c>
      <c r="G541" s="262"/>
      <c r="H541" s="265">
        <v>48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1" t="s">
        <v>134</v>
      </c>
      <c r="AU541" s="271" t="s">
        <v>86</v>
      </c>
      <c r="AV541" s="14" t="s">
        <v>86</v>
      </c>
      <c r="AW541" s="14" t="s">
        <v>32</v>
      </c>
      <c r="AX541" s="14" t="s">
        <v>84</v>
      </c>
      <c r="AY541" s="271" t="s">
        <v>125</v>
      </c>
    </row>
    <row r="542" s="2" customFormat="1" ht="24.15" customHeight="1">
      <c r="A542" s="38"/>
      <c r="B542" s="39"/>
      <c r="C542" s="236" t="s">
        <v>863</v>
      </c>
      <c r="D542" s="236" t="s">
        <v>128</v>
      </c>
      <c r="E542" s="237" t="s">
        <v>864</v>
      </c>
      <c r="F542" s="238" t="s">
        <v>865</v>
      </c>
      <c r="G542" s="239" t="s">
        <v>171</v>
      </c>
      <c r="H542" s="240">
        <v>1</v>
      </c>
      <c r="I542" s="241"/>
      <c r="J542" s="242">
        <f>ROUND(I542*H542,2)</f>
        <v>0</v>
      </c>
      <c r="K542" s="243"/>
      <c r="L542" s="44"/>
      <c r="M542" s="244" t="s">
        <v>1</v>
      </c>
      <c r="N542" s="245" t="s">
        <v>41</v>
      </c>
      <c r="O542" s="91"/>
      <c r="P542" s="246">
        <f>O542*H542</f>
        <v>0</v>
      </c>
      <c r="Q542" s="246">
        <v>0</v>
      </c>
      <c r="R542" s="246">
        <f>Q542*H542</f>
        <v>0</v>
      </c>
      <c r="S542" s="246">
        <v>0</v>
      </c>
      <c r="T542" s="247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48" t="s">
        <v>308</v>
      </c>
      <c r="AT542" s="248" t="s">
        <v>128</v>
      </c>
      <c r="AU542" s="248" t="s">
        <v>86</v>
      </c>
      <c r="AY542" s="17" t="s">
        <v>125</v>
      </c>
      <c r="BE542" s="249">
        <f>IF(N542="základní",J542,0)</f>
        <v>0</v>
      </c>
      <c r="BF542" s="249">
        <f>IF(N542="snížená",J542,0)</f>
        <v>0</v>
      </c>
      <c r="BG542" s="249">
        <f>IF(N542="zákl. přenesená",J542,0)</f>
        <v>0</v>
      </c>
      <c r="BH542" s="249">
        <f>IF(N542="sníž. přenesená",J542,0)</f>
        <v>0</v>
      </c>
      <c r="BI542" s="249">
        <f>IF(N542="nulová",J542,0)</f>
        <v>0</v>
      </c>
      <c r="BJ542" s="17" t="s">
        <v>84</v>
      </c>
      <c r="BK542" s="249">
        <f>ROUND(I542*H542,2)</f>
        <v>0</v>
      </c>
      <c r="BL542" s="17" t="s">
        <v>308</v>
      </c>
      <c r="BM542" s="248" t="s">
        <v>866</v>
      </c>
    </row>
    <row r="543" s="14" customFormat="1">
      <c r="A543" s="14"/>
      <c r="B543" s="261"/>
      <c r="C543" s="262"/>
      <c r="D543" s="252" t="s">
        <v>134</v>
      </c>
      <c r="E543" s="263" t="s">
        <v>1</v>
      </c>
      <c r="F543" s="264" t="s">
        <v>84</v>
      </c>
      <c r="G543" s="262"/>
      <c r="H543" s="265">
        <v>1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1" t="s">
        <v>134</v>
      </c>
      <c r="AU543" s="271" t="s">
        <v>86</v>
      </c>
      <c r="AV543" s="14" t="s">
        <v>86</v>
      </c>
      <c r="AW543" s="14" t="s">
        <v>32</v>
      </c>
      <c r="AX543" s="14" t="s">
        <v>84</v>
      </c>
      <c r="AY543" s="271" t="s">
        <v>125</v>
      </c>
    </row>
    <row r="544" s="12" customFormat="1" ht="25.92" customHeight="1">
      <c r="A544" s="12"/>
      <c r="B544" s="220"/>
      <c r="C544" s="221"/>
      <c r="D544" s="222" t="s">
        <v>75</v>
      </c>
      <c r="E544" s="223" t="s">
        <v>263</v>
      </c>
      <c r="F544" s="223" t="s">
        <v>867</v>
      </c>
      <c r="G544" s="221"/>
      <c r="H544" s="221"/>
      <c r="I544" s="224"/>
      <c r="J544" s="225">
        <f>BK544</f>
        <v>0</v>
      </c>
      <c r="K544" s="221"/>
      <c r="L544" s="226"/>
      <c r="M544" s="227"/>
      <c r="N544" s="228"/>
      <c r="O544" s="228"/>
      <c r="P544" s="229">
        <f>P545</f>
        <v>0</v>
      </c>
      <c r="Q544" s="228"/>
      <c r="R544" s="229">
        <f>R545</f>
        <v>72.244500000000002</v>
      </c>
      <c r="S544" s="228"/>
      <c r="T544" s="230">
        <f>T545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31" t="s">
        <v>141</v>
      </c>
      <c r="AT544" s="232" t="s">
        <v>75</v>
      </c>
      <c r="AU544" s="232" t="s">
        <v>76</v>
      </c>
      <c r="AY544" s="231" t="s">
        <v>125</v>
      </c>
      <c r="BK544" s="233">
        <f>BK545</f>
        <v>0</v>
      </c>
    </row>
    <row r="545" s="12" customFormat="1" ht="22.8" customHeight="1">
      <c r="A545" s="12"/>
      <c r="B545" s="220"/>
      <c r="C545" s="221"/>
      <c r="D545" s="222" t="s">
        <v>75</v>
      </c>
      <c r="E545" s="234" t="s">
        <v>868</v>
      </c>
      <c r="F545" s="234" t="s">
        <v>869</v>
      </c>
      <c r="G545" s="221"/>
      <c r="H545" s="221"/>
      <c r="I545" s="224"/>
      <c r="J545" s="235">
        <f>BK545</f>
        <v>0</v>
      </c>
      <c r="K545" s="221"/>
      <c r="L545" s="226"/>
      <c r="M545" s="227"/>
      <c r="N545" s="228"/>
      <c r="O545" s="228"/>
      <c r="P545" s="229">
        <f>SUM(P546:P569)</f>
        <v>0</v>
      </c>
      <c r="Q545" s="228"/>
      <c r="R545" s="229">
        <f>SUM(R546:R569)</f>
        <v>72.244500000000002</v>
      </c>
      <c r="S545" s="228"/>
      <c r="T545" s="230">
        <f>SUM(T546:T569)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31" t="s">
        <v>141</v>
      </c>
      <c r="AT545" s="232" t="s">
        <v>75</v>
      </c>
      <c r="AU545" s="232" t="s">
        <v>84</v>
      </c>
      <c r="AY545" s="231" t="s">
        <v>125</v>
      </c>
      <c r="BK545" s="233">
        <f>SUM(BK546:BK569)</f>
        <v>0</v>
      </c>
    </row>
    <row r="546" s="2" customFormat="1" ht="49.05" customHeight="1">
      <c r="A546" s="38"/>
      <c r="B546" s="39"/>
      <c r="C546" s="236" t="s">
        <v>870</v>
      </c>
      <c r="D546" s="236" t="s">
        <v>128</v>
      </c>
      <c r="E546" s="237" t="s">
        <v>871</v>
      </c>
      <c r="F546" s="238" t="s">
        <v>872</v>
      </c>
      <c r="G546" s="239" t="s">
        <v>216</v>
      </c>
      <c r="H546" s="240">
        <v>34.649999999999999</v>
      </c>
      <c r="I546" s="241"/>
      <c r="J546" s="242">
        <f>ROUND(I546*H546,2)</f>
        <v>0</v>
      </c>
      <c r="K546" s="243"/>
      <c r="L546" s="44"/>
      <c r="M546" s="244" t="s">
        <v>1</v>
      </c>
      <c r="N546" s="245" t="s">
        <v>41</v>
      </c>
      <c r="O546" s="91"/>
      <c r="P546" s="246">
        <f>O546*H546</f>
        <v>0</v>
      </c>
      <c r="Q546" s="246">
        <v>0</v>
      </c>
      <c r="R546" s="246">
        <f>Q546*H546</f>
        <v>0</v>
      </c>
      <c r="S546" s="246">
        <v>0</v>
      </c>
      <c r="T546" s="247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48" t="s">
        <v>560</v>
      </c>
      <c r="AT546" s="248" t="s">
        <v>128</v>
      </c>
      <c r="AU546" s="248" t="s">
        <v>86</v>
      </c>
      <c r="AY546" s="17" t="s">
        <v>125</v>
      </c>
      <c r="BE546" s="249">
        <f>IF(N546="základní",J546,0)</f>
        <v>0</v>
      </c>
      <c r="BF546" s="249">
        <f>IF(N546="snížená",J546,0)</f>
        <v>0</v>
      </c>
      <c r="BG546" s="249">
        <f>IF(N546="zákl. přenesená",J546,0)</f>
        <v>0</v>
      </c>
      <c r="BH546" s="249">
        <f>IF(N546="sníž. přenesená",J546,0)</f>
        <v>0</v>
      </c>
      <c r="BI546" s="249">
        <f>IF(N546="nulová",J546,0)</f>
        <v>0</v>
      </c>
      <c r="BJ546" s="17" t="s">
        <v>84</v>
      </c>
      <c r="BK546" s="249">
        <f>ROUND(I546*H546,2)</f>
        <v>0</v>
      </c>
      <c r="BL546" s="17" t="s">
        <v>560</v>
      </c>
      <c r="BM546" s="248" t="s">
        <v>873</v>
      </c>
    </row>
    <row r="547" s="14" customFormat="1">
      <c r="A547" s="14"/>
      <c r="B547" s="261"/>
      <c r="C547" s="262"/>
      <c r="D547" s="252" t="s">
        <v>134</v>
      </c>
      <c r="E547" s="263" t="s">
        <v>1</v>
      </c>
      <c r="F547" s="264" t="s">
        <v>874</v>
      </c>
      <c r="G547" s="262"/>
      <c r="H547" s="265">
        <v>34.649999999999999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1" t="s">
        <v>134</v>
      </c>
      <c r="AU547" s="271" t="s">
        <v>86</v>
      </c>
      <c r="AV547" s="14" t="s">
        <v>86</v>
      </c>
      <c r="AW547" s="14" t="s">
        <v>32</v>
      </c>
      <c r="AX547" s="14" t="s">
        <v>84</v>
      </c>
      <c r="AY547" s="271" t="s">
        <v>125</v>
      </c>
    </row>
    <row r="548" s="2" customFormat="1" ht="37.8" customHeight="1">
      <c r="A548" s="38"/>
      <c r="B548" s="39"/>
      <c r="C548" s="236" t="s">
        <v>875</v>
      </c>
      <c r="D548" s="236" t="s">
        <v>128</v>
      </c>
      <c r="E548" s="237" t="s">
        <v>876</v>
      </c>
      <c r="F548" s="238" t="s">
        <v>877</v>
      </c>
      <c r="G548" s="239" t="s">
        <v>332</v>
      </c>
      <c r="H548" s="240">
        <v>110</v>
      </c>
      <c r="I548" s="241"/>
      <c r="J548" s="242">
        <f>ROUND(I548*H548,2)</f>
        <v>0</v>
      </c>
      <c r="K548" s="243"/>
      <c r="L548" s="44"/>
      <c r="M548" s="244" t="s">
        <v>1</v>
      </c>
      <c r="N548" s="245" t="s">
        <v>41</v>
      </c>
      <c r="O548" s="91"/>
      <c r="P548" s="246">
        <f>O548*H548</f>
        <v>0</v>
      </c>
      <c r="Q548" s="246">
        <v>0</v>
      </c>
      <c r="R548" s="246">
        <f>Q548*H548</f>
        <v>0</v>
      </c>
      <c r="S548" s="246">
        <v>0</v>
      </c>
      <c r="T548" s="247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48" t="s">
        <v>560</v>
      </c>
      <c r="AT548" s="248" t="s">
        <v>128</v>
      </c>
      <c r="AU548" s="248" t="s">
        <v>86</v>
      </c>
      <c r="AY548" s="17" t="s">
        <v>125</v>
      </c>
      <c r="BE548" s="249">
        <f>IF(N548="základní",J548,0)</f>
        <v>0</v>
      </c>
      <c r="BF548" s="249">
        <f>IF(N548="snížená",J548,0)</f>
        <v>0</v>
      </c>
      <c r="BG548" s="249">
        <f>IF(N548="zákl. přenesená",J548,0)</f>
        <v>0</v>
      </c>
      <c r="BH548" s="249">
        <f>IF(N548="sníž. přenesená",J548,0)</f>
        <v>0</v>
      </c>
      <c r="BI548" s="249">
        <f>IF(N548="nulová",J548,0)</f>
        <v>0</v>
      </c>
      <c r="BJ548" s="17" t="s">
        <v>84</v>
      </c>
      <c r="BK548" s="249">
        <f>ROUND(I548*H548,2)</f>
        <v>0</v>
      </c>
      <c r="BL548" s="17" t="s">
        <v>560</v>
      </c>
      <c r="BM548" s="248" t="s">
        <v>878</v>
      </c>
    </row>
    <row r="549" s="14" customFormat="1">
      <c r="A549" s="14"/>
      <c r="B549" s="261"/>
      <c r="C549" s="262"/>
      <c r="D549" s="252" t="s">
        <v>134</v>
      </c>
      <c r="E549" s="263" t="s">
        <v>1</v>
      </c>
      <c r="F549" s="264" t="s">
        <v>803</v>
      </c>
      <c r="G549" s="262"/>
      <c r="H549" s="265">
        <v>110</v>
      </c>
      <c r="I549" s="266"/>
      <c r="J549" s="262"/>
      <c r="K549" s="262"/>
      <c r="L549" s="267"/>
      <c r="M549" s="268"/>
      <c r="N549" s="269"/>
      <c r="O549" s="269"/>
      <c r="P549" s="269"/>
      <c r="Q549" s="269"/>
      <c r="R549" s="269"/>
      <c r="S549" s="269"/>
      <c r="T549" s="27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1" t="s">
        <v>134</v>
      </c>
      <c r="AU549" s="271" t="s">
        <v>86</v>
      </c>
      <c r="AV549" s="14" t="s">
        <v>86</v>
      </c>
      <c r="AW549" s="14" t="s">
        <v>32</v>
      </c>
      <c r="AX549" s="14" t="s">
        <v>84</v>
      </c>
      <c r="AY549" s="271" t="s">
        <v>125</v>
      </c>
    </row>
    <row r="550" s="2" customFormat="1" ht="37.8" customHeight="1">
      <c r="A550" s="38"/>
      <c r="B550" s="39"/>
      <c r="C550" s="236" t="s">
        <v>879</v>
      </c>
      <c r="D550" s="236" t="s">
        <v>128</v>
      </c>
      <c r="E550" s="237" t="s">
        <v>880</v>
      </c>
      <c r="F550" s="238" t="s">
        <v>881</v>
      </c>
      <c r="G550" s="239" t="s">
        <v>332</v>
      </c>
      <c r="H550" s="240">
        <v>110</v>
      </c>
      <c r="I550" s="241"/>
      <c r="J550" s="242">
        <f>ROUND(I550*H550,2)</f>
        <v>0</v>
      </c>
      <c r="K550" s="243"/>
      <c r="L550" s="44"/>
      <c r="M550" s="244" t="s">
        <v>1</v>
      </c>
      <c r="N550" s="245" t="s">
        <v>41</v>
      </c>
      <c r="O550" s="91"/>
      <c r="P550" s="246">
        <f>O550*H550</f>
        <v>0</v>
      </c>
      <c r="Q550" s="246">
        <v>0.078070000000000001</v>
      </c>
      <c r="R550" s="246">
        <f>Q550*H550</f>
        <v>8.5876999999999999</v>
      </c>
      <c r="S550" s="246">
        <v>0</v>
      </c>
      <c r="T550" s="247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48" t="s">
        <v>560</v>
      </c>
      <c r="AT550" s="248" t="s">
        <v>128</v>
      </c>
      <c r="AU550" s="248" t="s">
        <v>86</v>
      </c>
      <c r="AY550" s="17" t="s">
        <v>125</v>
      </c>
      <c r="BE550" s="249">
        <f>IF(N550="základní",J550,0)</f>
        <v>0</v>
      </c>
      <c r="BF550" s="249">
        <f>IF(N550="snížená",J550,0)</f>
        <v>0</v>
      </c>
      <c r="BG550" s="249">
        <f>IF(N550="zákl. přenesená",J550,0)</f>
        <v>0</v>
      </c>
      <c r="BH550" s="249">
        <f>IF(N550="sníž. přenesená",J550,0)</f>
        <v>0</v>
      </c>
      <c r="BI550" s="249">
        <f>IF(N550="nulová",J550,0)</f>
        <v>0</v>
      </c>
      <c r="BJ550" s="17" t="s">
        <v>84</v>
      </c>
      <c r="BK550" s="249">
        <f>ROUND(I550*H550,2)</f>
        <v>0</v>
      </c>
      <c r="BL550" s="17" t="s">
        <v>560</v>
      </c>
      <c r="BM550" s="248" t="s">
        <v>882</v>
      </c>
    </row>
    <row r="551" s="14" customFormat="1">
      <c r="A551" s="14"/>
      <c r="B551" s="261"/>
      <c r="C551" s="262"/>
      <c r="D551" s="252" t="s">
        <v>134</v>
      </c>
      <c r="E551" s="263" t="s">
        <v>1</v>
      </c>
      <c r="F551" s="264" t="s">
        <v>803</v>
      </c>
      <c r="G551" s="262"/>
      <c r="H551" s="265">
        <v>110</v>
      </c>
      <c r="I551" s="266"/>
      <c r="J551" s="262"/>
      <c r="K551" s="262"/>
      <c r="L551" s="267"/>
      <c r="M551" s="268"/>
      <c r="N551" s="269"/>
      <c r="O551" s="269"/>
      <c r="P551" s="269"/>
      <c r="Q551" s="269"/>
      <c r="R551" s="269"/>
      <c r="S551" s="269"/>
      <c r="T551" s="27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1" t="s">
        <v>134</v>
      </c>
      <c r="AU551" s="271" t="s">
        <v>86</v>
      </c>
      <c r="AV551" s="14" t="s">
        <v>86</v>
      </c>
      <c r="AW551" s="14" t="s">
        <v>32</v>
      </c>
      <c r="AX551" s="14" t="s">
        <v>84</v>
      </c>
      <c r="AY551" s="271" t="s">
        <v>125</v>
      </c>
    </row>
    <row r="552" s="2" customFormat="1" ht="37.8" customHeight="1">
      <c r="A552" s="38"/>
      <c r="B552" s="39"/>
      <c r="C552" s="236" t="s">
        <v>883</v>
      </c>
      <c r="D552" s="236" t="s">
        <v>128</v>
      </c>
      <c r="E552" s="237" t="s">
        <v>884</v>
      </c>
      <c r="F552" s="238" t="s">
        <v>885</v>
      </c>
      <c r="G552" s="239" t="s">
        <v>332</v>
      </c>
      <c r="H552" s="240">
        <v>100</v>
      </c>
      <c r="I552" s="241"/>
      <c r="J552" s="242">
        <f>ROUND(I552*H552,2)</f>
        <v>0</v>
      </c>
      <c r="K552" s="243"/>
      <c r="L552" s="44"/>
      <c r="M552" s="244" t="s">
        <v>1</v>
      </c>
      <c r="N552" s="245" t="s">
        <v>41</v>
      </c>
      <c r="O552" s="91"/>
      <c r="P552" s="246">
        <f>O552*H552</f>
        <v>0</v>
      </c>
      <c r="Q552" s="246">
        <v>9.0000000000000006E-05</v>
      </c>
      <c r="R552" s="246">
        <f>Q552*H552</f>
        <v>0.0090000000000000011</v>
      </c>
      <c r="S552" s="246">
        <v>0</v>
      </c>
      <c r="T552" s="247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48" t="s">
        <v>560</v>
      </c>
      <c r="AT552" s="248" t="s">
        <v>128</v>
      </c>
      <c r="AU552" s="248" t="s">
        <v>86</v>
      </c>
      <c r="AY552" s="17" t="s">
        <v>125</v>
      </c>
      <c r="BE552" s="249">
        <f>IF(N552="základní",J552,0)</f>
        <v>0</v>
      </c>
      <c r="BF552" s="249">
        <f>IF(N552="snížená",J552,0)</f>
        <v>0</v>
      </c>
      <c r="BG552" s="249">
        <f>IF(N552="zákl. přenesená",J552,0)</f>
        <v>0</v>
      </c>
      <c r="BH552" s="249">
        <f>IF(N552="sníž. přenesená",J552,0)</f>
        <v>0</v>
      </c>
      <c r="BI552" s="249">
        <f>IF(N552="nulová",J552,0)</f>
        <v>0</v>
      </c>
      <c r="BJ552" s="17" t="s">
        <v>84</v>
      </c>
      <c r="BK552" s="249">
        <f>ROUND(I552*H552,2)</f>
        <v>0</v>
      </c>
      <c r="BL552" s="17" t="s">
        <v>560</v>
      </c>
      <c r="BM552" s="248" t="s">
        <v>886</v>
      </c>
    </row>
    <row r="553" s="13" customFormat="1">
      <c r="A553" s="13"/>
      <c r="B553" s="250"/>
      <c r="C553" s="251"/>
      <c r="D553" s="252" t="s">
        <v>134</v>
      </c>
      <c r="E553" s="253" t="s">
        <v>1</v>
      </c>
      <c r="F553" s="254" t="s">
        <v>887</v>
      </c>
      <c r="G553" s="251"/>
      <c r="H553" s="253" t="s">
        <v>1</v>
      </c>
      <c r="I553" s="255"/>
      <c r="J553" s="251"/>
      <c r="K553" s="251"/>
      <c r="L553" s="256"/>
      <c r="M553" s="257"/>
      <c r="N553" s="258"/>
      <c r="O553" s="258"/>
      <c r="P553" s="258"/>
      <c r="Q553" s="258"/>
      <c r="R553" s="258"/>
      <c r="S553" s="258"/>
      <c r="T553" s="25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0" t="s">
        <v>134</v>
      </c>
      <c r="AU553" s="260" t="s">
        <v>86</v>
      </c>
      <c r="AV553" s="13" t="s">
        <v>84</v>
      </c>
      <c r="AW553" s="13" t="s">
        <v>32</v>
      </c>
      <c r="AX553" s="13" t="s">
        <v>76</v>
      </c>
      <c r="AY553" s="260" t="s">
        <v>125</v>
      </c>
    </row>
    <row r="554" s="14" customFormat="1">
      <c r="A554" s="14"/>
      <c r="B554" s="261"/>
      <c r="C554" s="262"/>
      <c r="D554" s="252" t="s">
        <v>134</v>
      </c>
      <c r="E554" s="263" t="s">
        <v>1</v>
      </c>
      <c r="F554" s="264" t="s">
        <v>739</v>
      </c>
      <c r="G554" s="262"/>
      <c r="H554" s="265">
        <v>100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1" t="s">
        <v>134</v>
      </c>
      <c r="AU554" s="271" t="s">
        <v>86</v>
      </c>
      <c r="AV554" s="14" t="s">
        <v>86</v>
      </c>
      <c r="AW554" s="14" t="s">
        <v>32</v>
      </c>
      <c r="AX554" s="14" t="s">
        <v>84</v>
      </c>
      <c r="AY554" s="271" t="s">
        <v>125</v>
      </c>
    </row>
    <row r="555" s="2" customFormat="1" ht="37.8" customHeight="1">
      <c r="A555" s="38"/>
      <c r="B555" s="39"/>
      <c r="C555" s="236" t="s">
        <v>888</v>
      </c>
      <c r="D555" s="236" t="s">
        <v>128</v>
      </c>
      <c r="E555" s="237" t="s">
        <v>889</v>
      </c>
      <c r="F555" s="238" t="s">
        <v>890</v>
      </c>
      <c r="G555" s="239" t="s">
        <v>332</v>
      </c>
      <c r="H555" s="240">
        <v>124</v>
      </c>
      <c r="I555" s="241"/>
      <c r="J555" s="242">
        <f>ROUND(I555*H555,2)</f>
        <v>0</v>
      </c>
      <c r="K555" s="243"/>
      <c r="L555" s="44"/>
      <c r="M555" s="244" t="s">
        <v>1</v>
      </c>
      <c r="N555" s="245" t="s">
        <v>41</v>
      </c>
      <c r="O555" s="91"/>
      <c r="P555" s="246">
        <f>O555*H555</f>
        <v>0</v>
      </c>
      <c r="Q555" s="246">
        <v>0</v>
      </c>
      <c r="R555" s="246">
        <f>Q555*H555</f>
        <v>0</v>
      </c>
      <c r="S555" s="246">
        <v>0</v>
      </c>
      <c r="T555" s="24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8" t="s">
        <v>560</v>
      </c>
      <c r="AT555" s="248" t="s">
        <v>128</v>
      </c>
      <c r="AU555" s="248" t="s">
        <v>86</v>
      </c>
      <c r="AY555" s="17" t="s">
        <v>125</v>
      </c>
      <c r="BE555" s="249">
        <f>IF(N555="základní",J555,0)</f>
        <v>0</v>
      </c>
      <c r="BF555" s="249">
        <f>IF(N555="snížená",J555,0)</f>
        <v>0</v>
      </c>
      <c r="BG555" s="249">
        <f>IF(N555="zákl. přenesená",J555,0)</f>
        <v>0</v>
      </c>
      <c r="BH555" s="249">
        <f>IF(N555="sníž. přenesená",J555,0)</f>
        <v>0</v>
      </c>
      <c r="BI555" s="249">
        <f>IF(N555="nulová",J555,0)</f>
        <v>0</v>
      </c>
      <c r="BJ555" s="17" t="s">
        <v>84</v>
      </c>
      <c r="BK555" s="249">
        <f>ROUND(I555*H555,2)</f>
        <v>0</v>
      </c>
      <c r="BL555" s="17" t="s">
        <v>560</v>
      </c>
      <c r="BM555" s="248" t="s">
        <v>891</v>
      </c>
    </row>
    <row r="556" s="14" customFormat="1">
      <c r="A556" s="14"/>
      <c r="B556" s="261"/>
      <c r="C556" s="262"/>
      <c r="D556" s="252" t="s">
        <v>134</v>
      </c>
      <c r="E556" s="263" t="s">
        <v>1</v>
      </c>
      <c r="F556" s="264" t="s">
        <v>892</v>
      </c>
      <c r="G556" s="262"/>
      <c r="H556" s="265">
        <v>124</v>
      </c>
      <c r="I556" s="266"/>
      <c r="J556" s="262"/>
      <c r="K556" s="262"/>
      <c r="L556" s="267"/>
      <c r="M556" s="268"/>
      <c r="N556" s="269"/>
      <c r="O556" s="269"/>
      <c r="P556" s="269"/>
      <c r="Q556" s="269"/>
      <c r="R556" s="269"/>
      <c r="S556" s="269"/>
      <c r="T556" s="27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1" t="s">
        <v>134</v>
      </c>
      <c r="AU556" s="271" t="s">
        <v>86</v>
      </c>
      <c r="AV556" s="14" t="s">
        <v>86</v>
      </c>
      <c r="AW556" s="14" t="s">
        <v>32</v>
      </c>
      <c r="AX556" s="14" t="s">
        <v>84</v>
      </c>
      <c r="AY556" s="271" t="s">
        <v>125</v>
      </c>
    </row>
    <row r="557" s="2" customFormat="1" ht="14.4" customHeight="1">
      <c r="A557" s="38"/>
      <c r="B557" s="39"/>
      <c r="C557" s="286" t="s">
        <v>893</v>
      </c>
      <c r="D557" s="286" t="s">
        <v>263</v>
      </c>
      <c r="E557" s="287" t="s">
        <v>894</v>
      </c>
      <c r="F557" s="288" t="s">
        <v>895</v>
      </c>
      <c r="G557" s="289" t="s">
        <v>332</v>
      </c>
      <c r="H557" s="290">
        <v>39</v>
      </c>
      <c r="I557" s="291"/>
      <c r="J557" s="292">
        <f>ROUND(I557*H557,2)</f>
        <v>0</v>
      </c>
      <c r="K557" s="293"/>
      <c r="L557" s="294"/>
      <c r="M557" s="295" t="s">
        <v>1</v>
      </c>
      <c r="N557" s="296" t="s">
        <v>41</v>
      </c>
      <c r="O557" s="91"/>
      <c r="P557" s="246">
        <f>O557*H557</f>
        <v>0</v>
      </c>
      <c r="Q557" s="246">
        <v>0.00035</v>
      </c>
      <c r="R557" s="246">
        <f>Q557*H557</f>
        <v>0.013650000000000001</v>
      </c>
      <c r="S557" s="246">
        <v>0</v>
      </c>
      <c r="T557" s="247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48" t="s">
        <v>888</v>
      </c>
      <c r="AT557" s="248" t="s">
        <v>263</v>
      </c>
      <c r="AU557" s="248" t="s">
        <v>86</v>
      </c>
      <c r="AY557" s="17" t="s">
        <v>125</v>
      </c>
      <c r="BE557" s="249">
        <f>IF(N557="základní",J557,0)</f>
        <v>0</v>
      </c>
      <c r="BF557" s="249">
        <f>IF(N557="snížená",J557,0)</f>
        <v>0</v>
      </c>
      <c r="BG557" s="249">
        <f>IF(N557="zákl. přenesená",J557,0)</f>
        <v>0</v>
      </c>
      <c r="BH557" s="249">
        <f>IF(N557="sníž. přenesená",J557,0)</f>
        <v>0</v>
      </c>
      <c r="BI557" s="249">
        <f>IF(N557="nulová",J557,0)</f>
        <v>0</v>
      </c>
      <c r="BJ557" s="17" t="s">
        <v>84</v>
      </c>
      <c r="BK557" s="249">
        <f>ROUND(I557*H557,2)</f>
        <v>0</v>
      </c>
      <c r="BL557" s="17" t="s">
        <v>888</v>
      </c>
      <c r="BM557" s="248" t="s">
        <v>896</v>
      </c>
    </row>
    <row r="558" s="14" customFormat="1">
      <c r="A558" s="14"/>
      <c r="B558" s="261"/>
      <c r="C558" s="262"/>
      <c r="D558" s="252" t="s">
        <v>134</v>
      </c>
      <c r="E558" s="263" t="s">
        <v>1</v>
      </c>
      <c r="F558" s="264" t="s">
        <v>429</v>
      </c>
      <c r="G558" s="262"/>
      <c r="H558" s="265">
        <v>39</v>
      </c>
      <c r="I558" s="266"/>
      <c r="J558" s="262"/>
      <c r="K558" s="262"/>
      <c r="L558" s="267"/>
      <c r="M558" s="268"/>
      <c r="N558" s="269"/>
      <c r="O558" s="269"/>
      <c r="P558" s="269"/>
      <c r="Q558" s="269"/>
      <c r="R558" s="269"/>
      <c r="S558" s="269"/>
      <c r="T558" s="27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71" t="s">
        <v>134</v>
      </c>
      <c r="AU558" s="271" t="s">
        <v>86</v>
      </c>
      <c r="AV558" s="14" t="s">
        <v>86</v>
      </c>
      <c r="AW558" s="14" t="s">
        <v>32</v>
      </c>
      <c r="AX558" s="14" t="s">
        <v>84</v>
      </c>
      <c r="AY558" s="271" t="s">
        <v>125</v>
      </c>
    </row>
    <row r="559" s="2" customFormat="1" ht="14.4" customHeight="1">
      <c r="A559" s="38"/>
      <c r="B559" s="39"/>
      <c r="C559" s="286" t="s">
        <v>312</v>
      </c>
      <c r="D559" s="286" t="s">
        <v>263</v>
      </c>
      <c r="E559" s="287" t="s">
        <v>897</v>
      </c>
      <c r="F559" s="288" t="s">
        <v>898</v>
      </c>
      <c r="G559" s="289" t="s">
        <v>332</v>
      </c>
      <c r="H559" s="290">
        <v>85</v>
      </c>
      <c r="I559" s="291"/>
      <c r="J559" s="292">
        <f>ROUND(I559*H559,2)</f>
        <v>0</v>
      </c>
      <c r="K559" s="293"/>
      <c r="L559" s="294"/>
      <c r="M559" s="295" t="s">
        <v>1</v>
      </c>
      <c r="N559" s="296" t="s">
        <v>41</v>
      </c>
      <c r="O559" s="91"/>
      <c r="P559" s="246">
        <f>O559*H559</f>
        <v>0</v>
      </c>
      <c r="Q559" s="246">
        <v>0.00019000000000000001</v>
      </c>
      <c r="R559" s="246">
        <f>Q559*H559</f>
        <v>0.016150000000000001</v>
      </c>
      <c r="S559" s="246">
        <v>0</v>
      </c>
      <c r="T559" s="247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48" t="s">
        <v>888</v>
      </c>
      <c r="AT559" s="248" t="s">
        <v>263</v>
      </c>
      <c r="AU559" s="248" t="s">
        <v>86</v>
      </c>
      <c r="AY559" s="17" t="s">
        <v>125</v>
      </c>
      <c r="BE559" s="249">
        <f>IF(N559="základní",J559,0)</f>
        <v>0</v>
      </c>
      <c r="BF559" s="249">
        <f>IF(N559="snížená",J559,0)</f>
        <v>0</v>
      </c>
      <c r="BG559" s="249">
        <f>IF(N559="zákl. přenesená",J559,0)</f>
        <v>0</v>
      </c>
      <c r="BH559" s="249">
        <f>IF(N559="sníž. přenesená",J559,0)</f>
        <v>0</v>
      </c>
      <c r="BI559" s="249">
        <f>IF(N559="nulová",J559,0)</f>
        <v>0</v>
      </c>
      <c r="BJ559" s="17" t="s">
        <v>84</v>
      </c>
      <c r="BK559" s="249">
        <f>ROUND(I559*H559,2)</f>
        <v>0</v>
      </c>
      <c r="BL559" s="17" t="s">
        <v>888</v>
      </c>
      <c r="BM559" s="248" t="s">
        <v>899</v>
      </c>
    </row>
    <row r="560" s="14" customFormat="1">
      <c r="A560" s="14"/>
      <c r="B560" s="261"/>
      <c r="C560" s="262"/>
      <c r="D560" s="252" t="s">
        <v>134</v>
      </c>
      <c r="E560" s="263" t="s">
        <v>1</v>
      </c>
      <c r="F560" s="264" t="s">
        <v>335</v>
      </c>
      <c r="G560" s="262"/>
      <c r="H560" s="265">
        <v>85</v>
      </c>
      <c r="I560" s="266"/>
      <c r="J560" s="262"/>
      <c r="K560" s="262"/>
      <c r="L560" s="267"/>
      <c r="M560" s="268"/>
      <c r="N560" s="269"/>
      <c r="O560" s="269"/>
      <c r="P560" s="269"/>
      <c r="Q560" s="269"/>
      <c r="R560" s="269"/>
      <c r="S560" s="269"/>
      <c r="T560" s="27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1" t="s">
        <v>134</v>
      </c>
      <c r="AU560" s="271" t="s">
        <v>86</v>
      </c>
      <c r="AV560" s="14" t="s">
        <v>86</v>
      </c>
      <c r="AW560" s="14" t="s">
        <v>32</v>
      </c>
      <c r="AX560" s="14" t="s">
        <v>84</v>
      </c>
      <c r="AY560" s="271" t="s">
        <v>125</v>
      </c>
    </row>
    <row r="561" s="2" customFormat="1" ht="24.15" customHeight="1">
      <c r="A561" s="38"/>
      <c r="B561" s="39"/>
      <c r="C561" s="236" t="s">
        <v>900</v>
      </c>
      <c r="D561" s="236" t="s">
        <v>128</v>
      </c>
      <c r="E561" s="237" t="s">
        <v>901</v>
      </c>
      <c r="F561" s="238" t="s">
        <v>902</v>
      </c>
      <c r="G561" s="239" t="s">
        <v>216</v>
      </c>
      <c r="H561" s="240">
        <v>31.184999999999999</v>
      </c>
      <c r="I561" s="241"/>
      <c r="J561" s="242">
        <f>ROUND(I561*H561,2)</f>
        <v>0</v>
      </c>
      <c r="K561" s="243"/>
      <c r="L561" s="44"/>
      <c r="M561" s="244" t="s">
        <v>1</v>
      </c>
      <c r="N561" s="245" t="s">
        <v>41</v>
      </c>
      <c r="O561" s="91"/>
      <c r="P561" s="246">
        <f>O561*H561</f>
        <v>0</v>
      </c>
      <c r="Q561" s="246">
        <v>0</v>
      </c>
      <c r="R561" s="246">
        <f>Q561*H561</f>
        <v>0</v>
      </c>
      <c r="S561" s="246">
        <v>0</v>
      </c>
      <c r="T561" s="247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48" t="s">
        <v>560</v>
      </c>
      <c r="AT561" s="248" t="s">
        <v>128</v>
      </c>
      <c r="AU561" s="248" t="s">
        <v>86</v>
      </c>
      <c r="AY561" s="17" t="s">
        <v>125</v>
      </c>
      <c r="BE561" s="249">
        <f>IF(N561="základní",J561,0)</f>
        <v>0</v>
      </c>
      <c r="BF561" s="249">
        <f>IF(N561="snížená",J561,0)</f>
        <v>0</v>
      </c>
      <c r="BG561" s="249">
        <f>IF(N561="zákl. přenesená",J561,0)</f>
        <v>0</v>
      </c>
      <c r="BH561" s="249">
        <f>IF(N561="sníž. přenesená",J561,0)</f>
        <v>0</v>
      </c>
      <c r="BI561" s="249">
        <f>IF(N561="nulová",J561,0)</f>
        <v>0</v>
      </c>
      <c r="BJ561" s="17" t="s">
        <v>84</v>
      </c>
      <c r="BK561" s="249">
        <f>ROUND(I561*H561,2)</f>
        <v>0</v>
      </c>
      <c r="BL561" s="17" t="s">
        <v>560</v>
      </c>
      <c r="BM561" s="248" t="s">
        <v>903</v>
      </c>
    </row>
    <row r="562" s="14" customFormat="1">
      <c r="A562" s="14"/>
      <c r="B562" s="261"/>
      <c r="C562" s="262"/>
      <c r="D562" s="252" t="s">
        <v>134</v>
      </c>
      <c r="E562" s="263" t="s">
        <v>1</v>
      </c>
      <c r="F562" s="264" t="s">
        <v>904</v>
      </c>
      <c r="G562" s="262"/>
      <c r="H562" s="265">
        <v>31.184999999999999</v>
      </c>
      <c r="I562" s="266"/>
      <c r="J562" s="262"/>
      <c r="K562" s="262"/>
      <c r="L562" s="267"/>
      <c r="M562" s="268"/>
      <c r="N562" s="269"/>
      <c r="O562" s="269"/>
      <c r="P562" s="269"/>
      <c r="Q562" s="269"/>
      <c r="R562" s="269"/>
      <c r="S562" s="269"/>
      <c r="T562" s="27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1" t="s">
        <v>134</v>
      </c>
      <c r="AU562" s="271" t="s">
        <v>86</v>
      </c>
      <c r="AV562" s="14" t="s">
        <v>86</v>
      </c>
      <c r="AW562" s="14" t="s">
        <v>32</v>
      </c>
      <c r="AX562" s="14" t="s">
        <v>84</v>
      </c>
      <c r="AY562" s="271" t="s">
        <v>125</v>
      </c>
    </row>
    <row r="563" s="2" customFormat="1" ht="14.4" customHeight="1">
      <c r="A563" s="38"/>
      <c r="B563" s="39"/>
      <c r="C563" s="286" t="s">
        <v>905</v>
      </c>
      <c r="D563" s="286" t="s">
        <v>263</v>
      </c>
      <c r="E563" s="287" t="s">
        <v>906</v>
      </c>
      <c r="F563" s="288" t="s">
        <v>907</v>
      </c>
      <c r="G563" s="289" t="s">
        <v>252</v>
      </c>
      <c r="H563" s="290">
        <v>63.618000000000002</v>
      </c>
      <c r="I563" s="291"/>
      <c r="J563" s="292">
        <f>ROUND(I563*H563,2)</f>
        <v>0</v>
      </c>
      <c r="K563" s="293"/>
      <c r="L563" s="294"/>
      <c r="M563" s="295" t="s">
        <v>1</v>
      </c>
      <c r="N563" s="296" t="s">
        <v>41</v>
      </c>
      <c r="O563" s="91"/>
      <c r="P563" s="246">
        <f>O563*H563</f>
        <v>0</v>
      </c>
      <c r="Q563" s="246">
        <v>1</v>
      </c>
      <c r="R563" s="246">
        <f>Q563*H563</f>
        <v>63.618000000000002</v>
      </c>
      <c r="S563" s="246">
        <v>0</v>
      </c>
      <c r="T563" s="247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48" t="s">
        <v>174</v>
      </c>
      <c r="AT563" s="248" t="s">
        <v>263</v>
      </c>
      <c r="AU563" s="248" t="s">
        <v>86</v>
      </c>
      <c r="AY563" s="17" t="s">
        <v>125</v>
      </c>
      <c r="BE563" s="249">
        <f>IF(N563="základní",J563,0)</f>
        <v>0</v>
      </c>
      <c r="BF563" s="249">
        <f>IF(N563="snížená",J563,0)</f>
        <v>0</v>
      </c>
      <c r="BG563" s="249">
        <f>IF(N563="zákl. přenesená",J563,0)</f>
        <v>0</v>
      </c>
      <c r="BH563" s="249">
        <f>IF(N563="sníž. přenesená",J563,0)</f>
        <v>0</v>
      </c>
      <c r="BI563" s="249">
        <f>IF(N563="nulová",J563,0)</f>
        <v>0</v>
      </c>
      <c r="BJ563" s="17" t="s">
        <v>84</v>
      </c>
      <c r="BK563" s="249">
        <f>ROUND(I563*H563,2)</f>
        <v>0</v>
      </c>
      <c r="BL563" s="17" t="s">
        <v>149</v>
      </c>
      <c r="BM563" s="248" t="s">
        <v>908</v>
      </c>
    </row>
    <row r="564" s="14" customFormat="1">
      <c r="A564" s="14"/>
      <c r="B564" s="261"/>
      <c r="C564" s="262"/>
      <c r="D564" s="252" t="s">
        <v>134</v>
      </c>
      <c r="E564" s="263" t="s">
        <v>1</v>
      </c>
      <c r="F564" s="264" t="s">
        <v>909</v>
      </c>
      <c r="G564" s="262"/>
      <c r="H564" s="265">
        <v>53.015000000000001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1" t="s">
        <v>134</v>
      </c>
      <c r="AU564" s="271" t="s">
        <v>86</v>
      </c>
      <c r="AV564" s="14" t="s">
        <v>86</v>
      </c>
      <c r="AW564" s="14" t="s">
        <v>32</v>
      </c>
      <c r="AX564" s="14" t="s">
        <v>84</v>
      </c>
      <c r="AY564" s="271" t="s">
        <v>125</v>
      </c>
    </row>
    <row r="565" s="14" customFormat="1">
      <c r="A565" s="14"/>
      <c r="B565" s="261"/>
      <c r="C565" s="262"/>
      <c r="D565" s="252" t="s">
        <v>134</v>
      </c>
      <c r="E565" s="262"/>
      <c r="F565" s="264" t="s">
        <v>910</v>
      </c>
      <c r="G565" s="262"/>
      <c r="H565" s="265">
        <v>63.618000000000002</v>
      </c>
      <c r="I565" s="266"/>
      <c r="J565" s="262"/>
      <c r="K565" s="262"/>
      <c r="L565" s="267"/>
      <c r="M565" s="268"/>
      <c r="N565" s="269"/>
      <c r="O565" s="269"/>
      <c r="P565" s="269"/>
      <c r="Q565" s="269"/>
      <c r="R565" s="269"/>
      <c r="S565" s="269"/>
      <c r="T565" s="270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1" t="s">
        <v>134</v>
      </c>
      <c r="AU565" s="271" t="s">
        <v>86</v>
      </c>
      <c r="AV565" s="14" t="s">
        <v>86</v>
      </c>
      <c r="AW565" s="14" t="s">
        <v>4</v>
      </c>
      <c r="AX565" s="14" t="s">
        <v>84</v>
      </c>
      <c r="AY565" s="271" t="s">
        <v>125</v>
      </c>
    </row>
    <row r="566" s="2" customFormat="1" ht="49.05" customHeight="1">
      <c r="A566" s="38"/>
      <c r="B566" s="39"/>
      <c r="C566" s="236" t="s">
        <v>911</v>
      </c>
      <c r="D566" s="236" t="s">
        <v>128</v>
      </c>
      <c r="E566" s="237" t="s">
        <v>912</v>
      </c>
      <c r="F566" s="238" t="s">
        <v>913</v>
      </c>
      <c r="G566" s="239" t="s">
        <v>216</v>
      </c>
      <c r="H566" s="240">
        <v>34.649999999999999</v>
      </c>
      <c r="I566" s="241"/>
      <c r="J566" s="242">
        <f>ROUND(I566*H566,2)</f>
        <v>0</v>
      </c>
      <c r="K566" s="243"/>
      <c r="L566" s="44"/>
      <c r="M566" s="244" t="s">
        <v>1</v>
      </c>
      <c r="N566" s="245" t="s">
        <v>41</v>
      </c>
      <c r="O566" s="91"/>
      <c r="P566" s="246">
        <f>O566*H566</f>
        <v>0</v>
      </c>
      <c r="Q566" s="246">
        <v>0</v>
      </c>
      <c r="R566" s="246">
        <f>Q566*H566</f>
        <v>0</v>
      </c>
      <c r="S566" s="246">
        <v>0</v>
      </c>
      <c r="T566" s="247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48" t="s">
        <v>560</v>
      </c>
      <c r="AT566" s="248" t="s">
        <v>128</v>
      </c>
      <c r="AU566" s="248" t="s">
        <v>86</v>
      </c>
      <c r="AY566" s="17" t="s">
        <v>125</v>
      </c>
      <c r="BE566" s="249">
        <f>IF(N566="základní",J566,0)</f>
        <v>0</v>
      </c>
      <c r="BF566" s="249">
        <f>IF(N566="snížená",J566,0)</f>
        <v>0</v>
      </c>
      <c r="BG566" s="249">
        <f>IF(N566="zákl. přenesená",J566,0)</f>
        <v>0</v>
      </c>
      <c r="BH566" s="249">
        <f>IF(N566="sníž. přenesená",J566,0)</f>
        <v>0</v>
      </c>
      <c r="BI566" s="249">
        <f>IF(N566="nulová",J566,0)</f>
        <v>0</v>
      </c>
      <c r="BJ566" s="17" t="s">
        <v>84</v>
      </c>
      <c r="BK566" s="249">
        <f>ROUND(I566*H566,2)</f>
        <v>0</v>
      </c>
      <c r="BL566" s="17" t="s">
        <v>560</v>
      </c>
      <c r="BM566" s="248" t="s">
        <v>914</v>
      </c>
    </row>
    <row r="567" s="14" customFormat="1">
      <c r="A567" s="14"/>
      <c r="B567" s="261"/>
      <c r="C567" s="262"/>
      <c r="D567" s="252" t="s">
        <v>134</v>
      </c>
      <c r="E567" s="263" t="s">
        <v>1</v>
      </c>
      <c r="F567" s="264" t="s">
        <v>915</v>
      </c>
      <c r="G567" s="262"/>
      <c r="H567" s="265">
        <v>34.649999999999999</v>
      </c>
      <c r="I567" s="266"/>
      <c r="J567" s="262"/>
      <c r="K567" s="262"/>
      <c r="L567" s="267"/>
      <c r="M567" s="268"/>
      <c r="N567" s="269"/>
      <c r="O567" s="269"/>
      <c r="P567" s="269"/>
      <c r="Q567" s="269"/>
      <c r="R567" s="269"/>
      <c r="S567" s="269"/>
      <c r="T567" s="27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1" t="s">
        <v>134</v>
      </c>
      <c r="AU567" s="271" t="s">
        <v>86</v>
      </c>
      <c r="AV567" s="14" t="s">
        <v>86</v>
      </c>
      <c r="AW567" s="14" t="s">
        <v>32</v>
      </c>
      <c r="AX567" s="14" t="s">
        <v>84</v>
      </c>
      <c r="AY567" s="271" t="s">
        <v>125</v>
      </c>
    </row>
    <row r="568" s="2" customFormat="1" ht="62.7" customHeight="1">
      <c r="A568" s="38"/>
      <c r="B568" s="39"/>
      <c r="C568" s="236" t="s">
        <v>916</v>
      </c>
      <c r="D568" s="236" t="s">
        <v>128</v>
      </c>
      <c r="E568" s="237" t="s">
        <v>917</v>
      </c>
      <c r="F568" s="238" t="s">
        <v>918</v>
      </c>
      <c r="G568" s="239" t="s">
        <v>216</v>
      </c>
      <c r="H568" s="240">
        <v>103.95</v>
      </c>
      <c r="I568" s="241"/>
      <c r="J568" s="242">
        <f>ROUND(I568*H568,2)</f>
        <v>0</v>
      </c>
      <c r="K568" s="243"/>
      <c r="L568" s="44"/>
      <c r="M568" s="244" t="s">
        <v>1</v>
      </c>
      <c r="N568" s="245" t="s">
        <v>41</v>
      </c>
      <c r="O568" s="91"/>
      <c r="P568" s="246">
        <f>O568*H568</f>
        <v>0</v>
      </c>
      <c r="Q568" s="246">
        <v>0</v>
      </c>
      <c r="R568" s="246">
        <f>Q568*H568</f>
        <v>0</v>
      </c>
      <c r="S568" s="246">
        <v>0</v>
      </c>
      <c r="T568" s="247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48" t="s">
        <v>560</v>
      </c>
      <c r="AT568" s="248" t="s">
        <v>128</v>
      </c>
      <c r="AU568" s="248" t="s">
        <v>86</v>
      </c>
      <c r="AY568" s="17" t="s">
        <v>125</v>
      </c>
      <c r="BE568" s="249">
        <f>IF(N568="základní",J568,0)</f>
        <v>0</v>
      </c>
      <c r="BF568" s="249">
        <f>IF(N568="snížená",J568,0)</f>
        <v>0</v>
      </c>
      <c r="BG568" s="249">
        <f>IF(N568="zákl. přenesená",J568,0)</f>
        <v>0</v>
      </c>
      <c r="BH568" s="249">
        <f>IF(N568="sníž. přenesená",J568,0)</f>
        <v>0</v>
      </c>
      <c r="BI568" s="249">
        <f>IF(N568="nulová",J568,0)</f>
        <v>0</v>
      </c>
      <c r="BJ568" s="17" t="s">
        <v>84</v>
      </c>
      <c r="BK568" s="249">
        <f>ROUND(I568*H568,2)</f>
        <v>0</v>
      </c>
      <c r="BL568" s="17" t="s">
        <v>560</v>
      </c>
      <c r="BM568" s="248" t="s">
        <v>919</v>
      </c>
    </row>
    <row r="569" s="14" customFormat="1">
      <c r="A569" s="14"/>
      <c r="B569" s="261"/>
      <c r="C569" s="262"/>
      <c r="D569" s="252" t="s">
        <v>134</v>
      </c>
      <c r="E569" s="263" t="s">
        <v>1</v>
      </c>
      <c r="F569" s="264" t="s">
        <v>920</v>
      </c>
      <c r="G569" s="262"/>
      <c r="H569" s="265">
        <v>103.95</v>
      </c>
      <c r="I569" s="266"/>
      <c r="J569" s="262"/>
      <c r="K569" s="262"/>
      <c r="L569" s="267"/>
      <c r="M569" s="272"/>
      <c r="N569" s="273"/>
      <c r="O569" s="273"/>
      <c r="P569" s="273"/>
      <c r="Q569" s="273"/>
      <c r="R569" s="273"/>
      <c r="S569" s="273"/>
      <c r="T569" s="27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1" t="s">
        <v>134</v>
      </c>
      <c r="AU569" s="271" t="s">
        <v>86</v>
      </c>
      <c r="AV569" s="14" t="s">
        <v>86</v>
      </c>
      <c r="AW569" s="14" t="s">
        <v>32</v>
      </c>
      <c r="AX569" s="14" t="s">
        <v>84</v>
      </c>
      <c r="AY569" s="271" t="s">
        <v>125</v>
      </c>
    </row>
    <row r="570" s="2" customFormat="1" ht="6.96" customHeight="1">
      <c r="A570" s="38"/>
      <c r="B570" s="66"/>
      <c r="C570" s="67"/>
      <c r="D570" s="67"/>
      <c r="E570" s="67"/>
      <c r="F570" s="67"/>
      <c r="G570" s="67"/>
      <c r="H570" s="67"/>
      <c r="I570" s="183"/>
      <c r="J570" s="67"/>
      <c r="K570" s="67"/>
      <c r="L570" s="44"/>
      <c r="M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</row>
  </sheetData>
  <sheetProtection sheet="1" autoFilter="0" formatColumns="0" formatRows="0" objects="1" scenarios="1" spinCount="100000" saltValue="bM/HqH+UGqSKSchjBkeDvRK/LOIBfA0zcr+aMaa9VGYCvvrYzmFIlVv4sh9A4jDntfQI+PecsAIRsDZo+oNlGw==" hashValue="YewrGQNM/cjI2at4xotkUF1OkmNnqDI6FRshxmgspckh0XxlsU4q4FA59KQBn6V/4aURRUqrhcQtKpMR4i7Jbw==" algorithmName="SHA-512" password="CC35"/>
  <autoFilter ref="C131:K56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- 1.část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921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ROUND((SUM(BE128:BE290)),  2)</f>
        <v>0</v>
      </c>
      <c r="G33" s="38"/>
      <c r="H33" s="38"/>
      <c r="I33" s="162">
        <v>0.20999999999999999</v>
      </c>
      <c r="J33" s="161">
        <f>ROUND(((SUM(BE128:BE290))*I33),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ROUND((SUM(BF128:BF290)),  2)</f>
        <v>0</v>
      </c>
      <c r="G34" s="38"/>
      <c r="H34" s="38"/>
      <c r="I34" s="162">
        <v>0.14999999999999999</v>
      </c>
      <c r="J34" s="161">
        <f>ROUND(((SUM(BF128:BF290))*I34),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ROUND((SUM(BG128:BG290)),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ROUND((SUM(BH128:BH290)),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ROUND((SUM(BI128:BI290)),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- 1.část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101.1b - Parkoviště pro zaměstnance - 1.část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100</v>
      </c>
      <c r="D94" s="189"/>
      <c r="E94" s="189"/>
      <c r="F94" s="189"/>
      <c r="G94" s="189"/>
      <c r="H94" s="189"/>
      <c r="I94" s="190"/>
      <c r="J94" s="191" t="s">
        <v>101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102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93"/>
      <c r="C97" s="194"/>
      <c r="D97" s="195" t="s">
        <v>195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196</v>
      </c>
      <c r="E98" s="203"/>
      <c r="F98" s="203"/>
      <c r="G98" s="203"/>
      <c r="H98" s="203"/>
      <c r="I98" s="204"/>
      <c r="J98" s="205">
        <f>J130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197</v>
      </c>
      <c r="E99" s="203"/>
      <c r="F99" s="203"/>
      <c r="G99" s="203"/>
      <c r="H99" s="203"/>
      <c r="I99" s="204"/>
      <c r="J99" s="205">
        <f>J152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199</v>
      </c>
      <c r="E100" s="203"/>
      <c r="F100" s="203"/>
      <c r="G100" s="203"/>
      <c r="H100" s="203"/>
      <c r="I100" s="204"/>
      <c r="J100" s="205">
        <f>J160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200</v>
      </c>
      <c r="E101" s="203"/>
      <c r="F101" s="203"/>
      <c r="G101" s="203"/>
      <c r="H101" s="203"/>
      <c r="I101" s="204"/>
      <c r="J101" s="205">
        <f>J178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202</v>
      </c>
      <c r="E102" s="203"/>
      <c r="F102" s="203"/>
      <c r="G102" s="203"/>
      <c r="H102" s="203"/>
      <c r="I102" s="204"/>
      <c r="J102" s="205">
        <f>J182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204</v>
      </c>
      <c r="E103" s="203"/>
      <c r="F103" s="203"/>
      <c r="G103" s="203"/>
      <c r="H103" s="203"/>
      <c r="I103" s="204"/>
      <c r="J103" s="205">
        <f>J215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206</v>
      </c>
      <c r="E104" s="203"/>
      <c r="F104" s="203"/>
      <c r="G104" s="203"/>
      <c r="H104" s="203"/>
      <c r="I104" s="204"/>
      <c r="J104" s="205">
        <f>J238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207</v>
      </c>
      <c r="E105" s="196"/>
      <c r="F105" s="196"/>
      <c r="G105" s="196"/>
      <c r="H105" s="196"/>
      <c r="I105" s="197"/>
      <c r="J105" s="198">
        <f>J241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0"/>
      <c r="C106" s="201"/>
      <c r="D106" s="202" t="s">
        <v>922</v>
      </c>
      <c r="E106" s="203"/>
      <c r="F106" s="203"/>
      <c r="G106" s="203"/>
      <c r="H106" s="203"/>
      <c r="I106" s="204"/>
      <c r="J106" s="205">
        <f>J242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209</v>
      </c>
      <c r="E107" s="196"/>
      <c r="F107" s="196"/>
      <c r="G107" s="196"/>
      <c r="H107" s="196"/>
      <c r="I107" s="197"/>
      <c r="J107" s="198">
        <f>J266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210</v>
      </c>
      <c r="E108" s="203"/>
      <c r="F108" s="203"/>
      <c r="G108" s="203"/>
      <c r="H108" s="203"/>
      <c r="I108" s="204"/>
      <c r="J108" s="205">
        <f>J267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109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Otrokovice-zvýšení kapacity parkovacích míst u polikliniky - 1.část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97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101.1b - Parkoviště pro zaměstnance - 1.část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Otrokovice - centrální část</v>
      </c>
      <c r="G122" s="40"/>
      <c r="H122" s="40"/>
      <c r="I122" s="147" t="s">
        <v>22</v>
      </c>
      <c r="J122" s="79" t="str">
        <f>IF(J12="","",J12)</f>
        <v>27. 11. 2020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Otrokovice</v>
      </c>
      <c r="G124" s="40"/>
      <c r="H124" s="40"/>
      <c r="I124" s="147" t="s">
        <v>30</v>
      </c>
      <c r="J124" s="36" t="str">
        <f>E21</f>
        <v>M.Sedlářová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147" t="s">
        <v>33</v>
      </c>
      <c r="J125" s="36" t="str">
        <f>E24</f>
        <v>Ing.L.Alster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110</v>
      </c>
      <c r="D127" s="210" t="s">
        <v>61</v>
      </c>
      <c r="E127" s="210" t="s">
        <v>57</v>
      </c>
      <c r="F127" s="210" t="s">
        <v>58</v>
      </c>
      <c r="G127" s="210" t="s">
        <v>111</v>
      </c>
      <c r="H127" s="210" t="s">
        <v>112</v>
      </c>
      <c r="I127" s="211" t="s">
        <v>113</v>
      </c>
      <c r="J127" s="212" t="s">
        <v>101</v>
      </c>
      <c r="K127" s="213" t="s">
        <v>114</v>
      </c>
      <c r="L127" s="214"/>
      <c r="M127" s="100" t="s">
        <v>1</v>
      </c>
      <c r="N127" s="101" t="s">
        <v>40</v>
      </c>
      <c r="O127" s="101" t="s">
        <v>115</v>
      </c>
      <c r="P127" s="101" t="s">
        <v>116</v>
      </c>
      <c r="Q127" s="101" t="s">
        <v>117</v>
      </c>
      <c r="R127" s="101" t="s">
        <v>118</v>
      </c>
      <c r="S127" s="101" t="s">
        <v>119</v>
      </c>
      <c r="T127" s="102" t="s">
        <v>120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121</v>
      </c>
      <c r="D128" s="40"/>
      <c r="E128" s="40"/>
      <c r="F128" s="40"/>
      <c r="G128" s="40"/>
      <c r="H128" s="40"/>
      <c r="I128" s="144"/>
      <c r="J128" s="215">
        <f>BK128</f>
        <v>0</v>
      </c>
      <c r="K128" s="40"/>
      <c r="L128" s="44"/>
      <c r="M128" s="103"/>
      <c r="N128" s="216"/>
      <c r="O128" s="104"/>
      <c r="P128" s="217">
        <f>P129+P241+P266</f>
        <v>0</v>
      </c>
      <c r="Q128" s="104"/>
      <c r="R128" s="217">
        <f>R129+R241+R266</f>
        <v>115.4580718</v>
      </c>
      <c r="S128" s="104"/>
      <c r="T128" s="218">
        <f>T129+T241+T266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103</v>
      </c>
      <c r="BK128" s="219">
        <f>BK129+BK241+BK266</f>
        <v>0</v>
      </c>
    </row>
    <row r="129" s="12" customFormat="1" ht="25.92" customHeight="1">
      <c r="A129" s="12"/>
      <c r="B129" s="220"/>
      <c r="C129" s="221"/>
      <c r="D129" s="222" t="s">
        <v>75</v>
      </c>
      <c r="E129" s="223" t="s">
        <v>211</v>
      </c>
      <c r="F129" s="223" t="s">
        <v>212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P130+P152+P160+P178+P182+P215+P238</f>
        <v>0</v>
      </c>
      <c r="Q129" s="228"/>
      <c r="R129" s="229">
        <f>R130+R152+R160+R178+R182+R215+R238</f>
        <v>107.2682142</v>
      </c>
      <c r="S129" s="228"/>
      <c r="T129" s="230">
        <f>T130+T152+T160+T178+T182+T215+T238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84</v>
      </c>
      <c r="AT129" s="232" t="s">
        <v>75</v>
      </c>
      <c r="AU129" s="232" t="s">
        <v>76</v>
      </c>
      <c r="AY129" s="231" t="s">
        <v>125</v>
      </c>
      <c r="BK129" s="233">
        <f>BK130+BK152+BK160+BK178+BK182+BK215+BK238</f>
        <v>0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84</v>
      </c>
      <c r="F130" s="234" t="s">
        <v>213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SUM(P131:P151)</f>
        <v>0</v>
      </c>
      <c r="Q130" s="228"/>
      <c r="R130" s="229">
        <f>SUM(R131:R151)</f>
        <v>19.829000000000001</v>
      </c>
      <c r="S130" s="228"/>
      <c r="T130" s="230">
        <f>SUM(T131:T151)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84</v>
      </c>
      <c r="AT130" s="232" t="s">
        <v>75</v>
      </c>
      <c r="AU130" s="232" t="s">
        <v>84</v>
      </c>
      <c r="AY130" s="231" t="s">
        <v>125</v>
      </c>
      <c r="BK130" s="233">
        <f>SUM(BK131:BK151)</f>
        <v>0</v>
      </c>
    </row>
    <row r="131" s="2" customFormat="1" ht="24.15" customHeight="1">
      <c r="A131" s="38"/>
      <c r="B131" s="39"/>
      <c r="C131" s="236" t="s">
        <v>84</v>
      </c>
      <c r="D131" s="236" t="s">
        <v>128</v>
      </c>
      <c r="E131" s="237" t="s">
        <v>923</v>
      </c>
      <c r="F131" s="238" t="s">
        <v>924</v>
      </c>
      <c r="G131" s="239" t="s">
        <v>216</v>
      </c>
      <c r="H131" s="240">
        <v>159.51499999999999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149</v>
      </c>
      <c r="AT131" s="248" t="s">
        <v>128</v>
      </c>
      <c r="AU131" s="248" t="s">
        <v>86</v>
      </c>
      <c r="AY131" s="17" t="s">
        <v>125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149</v>
      </c>
      <c r="BM131" s="248" t="s">
        <v>925</v>
      </c>
    </row>
    <row r="132" s="14" customFormat="1">
      <c r="A132" s="14"/>
      <c r="B132" s="261"/>
      <c r="C132" s="262"/>
      <c r="D132" s="252" t="s">
        <v>134</v>
      </c>
      <c r="E132" s="263" t="s">
        <v>1</v>
      </c>
      <c r="F132" s="264" t="s">
        <v>926</v>
      </c>
      <c r="G132" s="262"/>
      <c r="H132" s="265">
        <v>159.51499999999999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134</v>
      </c>
      <c r="AU132" s="271" t="s">
        <v>86</v>
      </c>
      <c r="AV132" s="14" t="s">
        <v>86</v>
      </c>
      <c r="AW132" s="14" t="s">
        <v>32</v>
      </c>
      <c r="AX132" s="14" t="s">
        <v>84</v>
      </c>
      <c r="AY132" s="271" t="s">
        <v>125</v>
      </c>
    </row>
    <row r="133" s="2" customFormat="1" ht="37.8" customHeight="1">
      <c r="A133" s="38"/>
      <c r="B133" s="39"/>
      <c r="C133" s="236" t="s">
        <v>86</v>
      </c>
      <c r="D133" s="236" t="s">
        <v>128</v>
      </c>
      <c r="E133" s="237" t="s">
        <v>226</v>
      </c>
      <c r="F133" s="238" t="s">
        <v>227</v>
      </c>
      <c r="G133" s="239" t="s">
        <v>216</v>
      </c>
      <c r="H133" s="240">
        <v>10.800000000000001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149</v>
      </c>
      <c r="AT133" s="248" t="s">
        <v>128</v>
      </c>
      <c r="AU133" s="248" t="s">
        <v>86</v>
      </c>
      <c r="AY133" s="17" t="s">
        <v>125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149</v>
      </c>
      <c r="BM133" s="248" t="s">
        <v>927</v>
      </c>
    </row>
    <row r="134" s="13" customFormat="1">
      <c r="A134" s="13"/>
      <c r="B134" s="250"/>
      <c r="C134" s="251"/>
      <c r="D134" s="252" t="s">
        <v>134</v>
      </c>
      <c r="E134" s="253" t="s">
        <v>1</v>
      </c>
      <c r="F134" s="254" t="s">
        <v>928</v>
      </c>
      <c r="G134" s="251"/>
      <c r="H134" s="253" t="s">
        <v>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134</v>
      </c>
      <c r="AU134" s="260" t="s">
        <v>86</v>
      </c>
      <c r="AV134" s="13" t="s">
        <v>84</v>
      </c>
      <c r="AW134" s="13" t="s">
        <v>32</v>
      </c>
      <c r="AX134" s="13" t="s">
        <v>76</v>
      </c>
      <c r="AY134" s="260" t="s">
        <v>125</v>
      </c>
    </row>
    <row r="135" s="14" customFormat="1">
      <c r="A135" s="14"/>
      <c r="B135" s="261"/>
      <c r="C135" s="262"/>
      <c r="D135" s="252" t="s">
        <v>134</v>
      </c>
      <c r="E135" s="263" t="s">
        <v>1</v>
      </c>
      <c r="F135" s="264" t="s">
        <v>929</v>
      </c>
      <c r="G135" s="262"/>
      <c r="H135" s="265">
        <v>10.800000000000001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134</v>
      </c>
      <c r="AU135" s="271" t="s">
        <v>86</v>
      </c>
      <c r="AV135" s="14" t="s">
        <v>86</v>
      </c>
      <c r="AW135" s="14" t="s">
        <v>32</v>
      </c>
      <c r="AX135" s="14" t="s">
        <v>84</v>
      </c>
      <c r="AY135" s="271" t="s">
        <v>125</v>
      </c>
    </row>
    <row r="136" s="2" customFormat="1" ht="37.8" customHeight="1">
      <c r="A136" s="38"/>
      <c r="B136" s="39"/>
      <c r="C136" s="236" t="s">
        <v>141</v>
      </c>
      <c r="D136" s="236" t="s">
        <v>128</v>
      </c>
      <c r="E136" s="237" t="s">
        <v>930</v>
      </c>
      <c r="F136" s="238" t="s">
        <v>931</v>
      </c>
      <c r="G136" s="239" t="s">
        <v>216</v>
      </c>
      <c r="H136" s="240">
        <v>10.800000000000001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149</v>
      </c>
      <c r="AT136" s="248" t="s">
        <v>128</v>
      </c>
      <c r="AU136" s="248" t="s">
        <v>86</v>
      </c>
      <c r="AY136" s="17" t="s">
        <v>125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149</v>
      </c>
      <c r="BM136" s="248" t="s">
        <v>932</v>
      </c>
    </row>
    <row r="137" s="14" customFormat="1">
      <c r="A137" s="14"/>
      <c r="B137" s="261"/>
      <c r="C137" s="262"/>
      <c r="D137" s="252" t="s">
        <v>134</v>
      </c>
      <c r="E137" s="263" t="s">
        <v>1</v>
      </c>
      <c r="F137" s="264" t="s">
        <v>933</v>
      </c>
      <c r="G137" s="262"/>
      <c r="H137" s="265">
        <v>10.800000000000001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134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125</v>
      </c>
    </row>
    <row r="138" s="2" customFormat="1" ht="62.7" customHeight="1">
      <c r="A138" s="38"/>
      <c r="B138" s="39"/>
      <c r="C138" s="236" t="s">
        <v>149</v>
      </c>
      <c r="D138" s="236" t="s">
        <v>128</v>
      </c>
      <c r="E138" s="237" t="s">
        <v>242</v>
      </c>
      <c r="F138" s="238" t="s">
        <v>243</v>
      </c>
      <c r="G138" s="239" t="s">
        <v>216</v>
      </c>
      <c r="H138" s="240">
        <v>170.315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149</v>
      </c>
      <c r="AT138" s="248" t="s">
        <v>128</v>
      </c>
      <c r="AU138" s="248" t="s">
        <v>86</v>
      </c>
      <c r="AY138" s="17" t="s">
        <v>125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149</v>
      </c>
      <c r="BM138" s="248" t="s">
        <v>934</v>
      </c>
    </row>
    <row r="139" s="14" customFormat="1">
      <c r="A139" s="14"/>
      <c r="B139" s="261"/>
      <c r="C139" s="262"/>
      <c r="D139" s="252" t="s">
        <v>134</v>
      </c>
      <c r="E139" s="263" t="s">
        <v>1</v>
      </c>
      <c r="F139" s="264" t="s">
        <v>935</v>
      </c>
      <c r="G139" s="262"/>
      <c r="H139" s="265">
        <v>170.315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134</v>
      </c>
      <c r="AU139" s="271" t="s">
        <v>86</v>
      </c>
      <c r="AV139" s="14" t="s">
        <v>86</v>
      </c>
      <c r="AW139" s="14" t="s">
        <v>32</v>
      </c>
      <c r="AX139" s="14" t="s">
        <v>84</v>
      </c>
      <c r="AY139" s="271" t="s">
        <v>125</v>
      </c>
    </row>
    <row r="140" s="2" customFormat="1" ht="37.8" customHeight="1">
      <c r="A140" s="38"/>
      <c r="B140" s="39"/>
      <c r="C140" s="236" t="s">
        <v>124</v>
      </c>
      <c r="D140" s="236" t="s">
        <v>128</v>
      </c>
      <c r="E140" s="237" t="s">
        <v>246</v>
      </c>
      <c r="F140" s="238" t="s">
        <v>247</v>
      </c>
      <c r="G140" s="239" t="s">
        <v>216</v>
      </c>
      <c r="H140" s="240">
        <v>170.315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41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149</v>
      </c>
      <c r="AT140" s="248" t="s">
        <v>128</v>
      </c>
      <c r="AU140" s="248" t="s">
        <v>86</v>
      </c>
      <c r="AY140" s="17" t="s">
        <v>125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149</v>
      </c>
      <c r="BM140" s="248" t="s">
        <v>936</v>
      </c>
    </row>
    <row r="141" s="14" customFormat="1">
      <c r="A141" s="14"/>
      <c r="B141" s="261"/>
      <c r="C141" s="262"/>
      <c r="D141" s="252" t="s">
        <v>134</v>
      </c>
      <c r="E141" s="263" t="s">
        <v>1</v>
      </c>
      <c r="F141" s="264" t="s">
        <v>937</v>
      </c>
      <c r="G141" s="262"/>
      <c r="H141" s="265">
        <v>170.315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134</v>
      </c>
      <c r="AU141" s="271" t="s">
        <v>86</v>
      </c>
      <c r="AV141" s="14" t="s">
        <v>86</v>
      </c>
      <c r="AW141" s="14" t="s">
        <v>32</v>
      </c>
      <c r="AX141" s="14" t="s">
        <v>84</v>
      </c>
      <c r="AY141" s="271" t="s">
        <v>125</v>
      </c>
    </row>
    <row r="142" s="2" customFormat="1" ht="37.8" customHeight="1">
      <c r="A142" s="38"/>
      <c r="B142" s="39"/>
      <c r="C142" s="236" t="s">
        <v>161</v>
      </c>
      <c r="D142" s="236" t="s">
        <v>128</v>
      </c>
      <c r="E142" s="237" t="s">
        <v>250</v>
      </c>
      <c r="F142" s="238" t="s">
        <v>251</v>
      </c>
      <c r="G142" s="239" t="s">
        <v>252</v>
      </c>
      <c r="H142" s="240">
        <v>289.536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149</v>
      </c>
      <c r="AT142" s="248" t="s">
        <v>128</v>
      </c>
      <c r="AU142" s="248" t="s">
        <v>86</v>
      </c>
      <c r="AY142" s="17" t="s">
        <v>125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149</v>
      </c>
      <c r="BM142" s="248" t="s">
        <v>938</v>
      </c>
    </row>
    <row r="143" s="13" customFormat="1">
      <c r="A143" s="13"/>
      <c r="B143" s="250"/>
      <c r="C143" s="251"/>
      <c r="D143" s="252" t="s">
        <v>134</v>
      </c>
      <c r="E143" s="253" t="s">
        <v>1</v>
      </c>
      <c r="F143" s="254" t="s">
        <v>254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134</v>
      </c>
      <c r="AU143" s="260" t="s">
        <v>86</v>
      </c>
      <c r="AV143" s="13" t="s">
        <v>84</v>
      </c>
      <c r="AW143" s="13" t="s">
        <v>32</v>
      </c>
      <c r="AX143" s="13" t="s">
        <v>76</v>
      </c>
      <c r="AY143" s="260" t="s">
        <v>125</v>
      </c>
    </row>
    <row r="144" s="14" customFormat="1">
      <c r="A144" s="14"/>
      <c r="B144" s="261"/>
      <c r="C144" s="262"/>
      <c r="D144" s="252" t="s">
        <v>134</v>
      </c>
      <c r="E144" s="263" t="s">
        <v>1</v>
      </c>
      <c r="F144" s="264" t="s">
        <v>939</v>
      </c>
      <c r="G144" s="262"/>
      <c r="H144" s="265">
        <v>289.536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134</v>
      </c>
      <c r="AU144" s="271" t="s">
        <v>86</v>
      </c>
      <c r="AV144" s="14" t="s">
        <v>86</v>
      </c>
      <c r="AW144" s="14" t="s">
        <v>32</v>
      </c>
      <c r="AX144" s="14" t="s">
        <v>84</v>
      </c>
      <c r="AY144" s="271" t="s">
        <v>125</v>
      </c>
    </row>
    <row r="145" s="2" customFormat="1" ht="37.8" customHeight="1">
      <c r="A145" s="38"/>
      <c r="B145" s="39"/>
      <c r="C145" s="236" t="s">
        <v>168</v>
      </c>
      <c r="D145" s="236" t="s">
        <v>128</v>
      </c>
      <c r="E145" s="237" t="s">
        <v>256</v>
      </c>
      <c r="F145" s="238" t="s">
        <v>257</v>
      </c>
      <c r="G145" s="239" t="s">
        <v>216</v>
      </c>
      <c r="H145" s="240">
        <v>9.7200000000000006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149</v>
      </c>
      <c r="AT145" s="248" t="s">
        <v>128</v>
      </c>
      <c r="AU145" s="248" t="s">
        <v>86</v>
      </c>
      <c r="AY145" s="17" t="s">
        <v>125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149</v>
      </c>
      <c r="BM145" s="248" t="s">
        <v>940</v>
      </c>
    </row>
    <row r="146" s="14" customFormat="1">
      <c r="A146" s="14"/>
      <c r="B146" s="261"/>
      <c r="C146" s="262"/>
      <c r="D146" s="252" t="s">
        <v>134</v>
      </c>
      <c r="E146" s="263" t="s">
        <v>1</v>
      </c>
      <c r="F146" s="264" t="s">
        <v>941</v>
      </c>
      <c r="G146" s="262"/>
      <c r="H146" s="265">
        <v>9.7200000000000006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134</v>
      </c>
      <c r="AU146" s="271" t="s">
        <v>86</v>
      </c>
      <c r="AV146" s="14" t="s">
        <v>86</v>
      </c>
      <c r="AW146" s="14" t="s">
        <v>32</v>
      </c>
      <c r="AX146" s="14" t="s">
        <v>84</v>
      </c>
      <c r="AY146" s="271" t="s">
        <v>125</v>
      </c>
    </row>
    <row r="147" s="2" customFormat="1" ht="14.4" customHeight="1">
      <c r="A147" s="38"/>
      <c r="B147" s="39"/>
      <c r="C147" s="286" t="s">
        <v>174</v>
      </c>
      <c r="D147" s="286" t="s">
        <v>263</v>
      </c>
      <c r="E147" s="287" t="s">
        <v>264</v>
      </c>
      <c r="F147" s="288" t="s">
        <v>265</v>
      </c>
      <c r="G147" s="289" t="s">
        <v>252</v>
      </c>
      <c r="H147" s="290">
        <v>19.829000000000001</v>
      </c>
      <c r="I147" s="291"/>
      <c r="J147" s="292">
        <f>ROUND(I147*H147,2)</f>
        <v>0</v>
      </c>
      <c r="K147" s="293"/>
      <c r="L147" s="294"/>
      <c r="M147" s="295" t="s">
        <v>1</v>
      </c>
      <c r="N147" s="296" t="s">
        <v>41</v>
      </c>
      <c r="O147" s="91"/>
      <c r="P147" s="246">
        <f>O147*H147</f>
        <v>0</v>
      </c>
      <c r="Q147" s="246">
        <v>1</v>
      </c>
      <c r="R147" s="246">
        <f>Q147*H147</f>
        <v>19.829000000000001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174</v>
      </c>
      <c r="AT147" s="248" t="s">
        <v>263</v>
      </c>
      <c r="AU147" s="248" t="s">
        <v>86</v>
      </c>
      <c r="AY147" s="17" t="s">
        <v>125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149</v>
      </c>
      <c r="BM147" s="248" t="s">
        <v>942</v>
      </c>
    </row>
    <row r="148" s="14" customFormat="1">
      <c r="A148" s="14"/>
      <c r="B148" s="261"/>
      <c r="C148" s="262"/>
      <c r="D148" s="252" t="s">
        <v>134</v>
      </c>
      <c r="E148" s="263" t="s">
        <v>1</v>
      </c>
      <c r="F148" s="264" t="s">
        <v>943</v>
      </c>
      <c r="G148" s="262"/>
      <c r="H148" s="265">
        <v>16.524000000000001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134</v>
      </c>
      <c r="AU148" s="271" t="s">
        <v>86</v>
      </c>
      <c r="AV148" s="14" t="s">
        <v>86</v>
      </c>
      <c r="AW148" s="14" t="s">
        <v>32</v>
      </c>
      <c r="AX148" s="14" t="s">
        <v>84</v>
      </c>
      <c r="AY148" s="271" t="s">
        <v>125</v>
      </c>
    </row>
    <row r="149" s="14" customFormat="1">
      <c r="A149" s="14"/>
      <c r="B149" s="261"/>
      <c r="C149" s="262"/>
      <c r="D149" s="252" t="s">
        <v>134</v>
      </c>
      <c r="E149" s="262"/>
      <c r="F149" s="264" t="s">
        <v>944</v>
      </c>
      <c r="G149" s="262"/>
      <c r="H149" s="265">
        <v>19.829000000000001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134</v>
      </c>
      <c r="AU149" s="271" t="s">
        <v>86</v>
      </c>
      <c r="AV149" s="14" t="s">
        <v>86</v>
      </c>
      <c r="AW149" s="14" t="s">
        <v>4</v>
      </c>
      <c r="AX149" s="14" t="s">
        <v>84</v>
      </c>
      <c r="AY149" s="271" t="s">
        <v>125</v>
      </c>
    </row>
    <row r="150" s="2" customFormat="1" ht="24.15" customHeight="1">
      <c r="A150" s="38"/>
      <c r="B150" s="39"/>
      <c r="C150" s="236" t="s">
        <v>183</v>
      </c>
      <c r="D150" s="236" t="s">
        <v>128</v>
      </c>
      <c r="E150" s="237" t="s">
        <v>280</v>
      </c>
      <c r="F150" s="238" t="s">
        <v>281</v>
      </c>
      <c r="G150" s="239" t="s">
        <v>282</v>
      </c>
      <c r="H150" s="240">
        <v>279.85000000000002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41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149</v>
      </c>
      <c r="AT150" s="248" t="s">
        <v>128</v>
      </c>
      <c r="AU150" s="248" t="s">
        <v>86</v>
      </c>
      <c r="AY150" s="17" t="s">
        <v>125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149</v>
      </c>
      <c r="BM150" s="248" t="s">
        <v>945</v>
      </c>
    </row>
    <row r="151" s="14" customFormat="1">
      <c r="A151" s="14"/>
      <c r="B151" s="261"/>
      <c r="C151" s="262"/>
      <c r="D151" s="252" t="s">
        <v>134</v>
      </c>
      <c r="E151" s="263" t="s">
        <v>1</v>
      </c>
      <c r="F151" s="264" t="s">
        <v>946</v>
      </c>
      <c r="G151" s="262"/>
      <c r="H151" s="265">
        <v>279.85000000000002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134</v>
      </c>
      <c r="AU151" s="271" t="s">
        <v>86</v>
      </c>
      <c r="AV151" s="14" t="s">
        <v>86</v>
      </c>
      <c r="AW151" s="14" t="s">
        <v>32</v>
      </c>
      <c r="AX151" s="14" t="s">
        <v>84</v>
      </c>
      <c r="AY151" s="271" t="s">
        <v>125</v>
      </c>
    </row>
    <row r="152" s="12" customFormat="1" ht="22.8" customHeight="1">
      <c r="A152" s="12"/>
      <c r="B152" s="220"/>
      <c r="C152" s="221"/>
      <c r="D152" s="222" t="s">
        <v>75</v>
      </c>
      <c r="E152" s="234" t="s">
        <v>279</v>
      </c>
      <c r="F152" s="234" t="s">
        <v>285</v>
      </c>
      <c r="G152" s="221"/>
      <c r="H152" s="221"/>
      <c r="I152" s="224"/>
      <c r="J152" s="235">
        <f>BK152</f>
        <v>0</v>
      </c>
      <c r="K152" s="221"/>
      <c r="L152" s="226"/>
      <c r="M152" s="227"/>
      <c r="N152" s="228"/>
      <c r="O152" s="228"/>
      <c r="P152" s="229">
        <f>SUM(P153:P159)</f>
        <v>0</v>
      </c>
      <c r="Q152" s="228"/>
      <c r="R152" s="229">
        <f>SUM(R153:R159)</f>
        <v>0</v>
      </c>
      <c r="S152" s="228"/>
      <c r="T152" s="230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84</v>
      </c>
      <c r="AT152" s="232" t="s">
        <v>75</v>
      </c>
      <c r="AU152" s="232" t="s">
        <v>84</v>
      </c>
      <c r="AY152" s="231" t="s">
        <v>125</v>
      </c>
      <c r="BK152" s="233">
        <f>SUM(BK153:BK159)</f>
        <v>0</v>
      </c>
    </row>
    <row r="153" s="2" customFormat="1" ht="24.15" customHeight="1">
      <c r="A153" s="38"/>
      <c r="B153" s="39"/>
      <c r="C153" s="236" t="s">
        <v>180</v>
      </c>
      <c r="D153" s="236" t="s">
        <v>128</v>
      </c>
      <c r="E153" s="237" t="s">
        <v>376</v>
      </c>
      <c r="F153" s="238" t="s">
        <v>377</v>
      </c>
      <c r="G153" s="239" t="s">
        <v>282</v>
      </c>
      <c r="H153" s="240">
        <v>240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41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149</v>
      </c>
      <c r="AT153" s="248" t="s">
        <v>128</v>
      </c>
      <c r="AU153" s="248" t="s">
        <v>86</v>
      </c>
      <c r="AY153" s="17" t="s">
        <v>125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149</v>
      </c>
      <c r="BM153" s="248" t="s">
        <v>947</v>
      </c>
    </row>
    <row r="154" s="14" customFormat="1">
      <c r="A154" s="14"/>
      <c r="B154" s="261"/>
      <c r="C154" s="262"/>
      <c r="D154" s="252" t="s">
        <v>134</v>
      </c>
      <c r="E154" s="263" t="s">
        <v>1</v>
      </c>
      <c r="F154" s="264" t="s">
        <v>948</v>
      </c>
      <c r="G154" s="262"/>
      <c r="H154" s="265">
        <v>240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134</v>
      </c>
      <c r="AU154" s="271" t="s">
        <v>86</v>
      </c>
      <c r="AV154" s="14" t="s">
        <v>86</v>
      </c>
      <c r="AW154" s="14" t="s">
        <v>32</v>
      </c>
      <c r="AX154" s="14" t="s">
        <v>84</v>
      </c>
      <c r="AY154" s="271" t="s">
        <v>125</v>
      </c>
    </row>
    <row r="155" s="2" customFormat="1" ht="37.8" customHeight="1">
      <c r="A155" s="38"/>
      <c r="B155" s="39"/>
      <c r="C155" s="236" t="s">
        <v>279</v>
      </c>
      <c r="D155" s="236" t="s">
        <v>128</v>
      </c>
      <c r="E155" s="237" t="s">
        <v>381</v>
      </c>
      <c r="F155" s="238" t="s">
        <v>382</v>
      </c>
      <c r="G155" s="239" t="s">
        <v>216</v>
      </c>
      <c r="H155" s="240">
        <v>36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149</v>
      </c>
      <c r="AT155" s="248" t="s">
        <v>128</v>
      </c>
      <c r="AU155" s="248" t="s">
        <v>86</v>
      </c>
      <c r="AY155" s="17" t="s">
        <v>125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149</v>
      </c>
      <c r="BM155" s="248" t="s">
        <v>949</v>
      </c>
    </row>
    <row r="156" s="14" customFormat="1">
      <c r="A156" s="14"/>
      <c r="B156" s="261"/>
      <c r="C156" s="262"/>
      <c r="D156" s="252" t="s">
        <v>134</v>
      </c>
      <c r="E156" s="263" t="s">
        <v>1</v>
      </c>
      <c r="F156" s="264" t="s">
        <v>950</v>
      </c>
      <c r="G156" s="262"/>
      <c r="H156" s="265">
        <v>36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134</v>
      </c>
      <c r="AU156" s="271" t="s">
        <v>86</v>
      </c>
      <c r="AV156" s="14" t="s">
        <v>86</v>
      </c>
      <c r="AW156" s="14" t="s">
        <v>32</v>
      </c>
      <c r="AX156" s="14" t="s">
        <v>84</v>
      </c>
      <c r="AY156" s="271" t="s">
        <v>125</v>
      </c>
    </row>
    <row r="157" s="2" customFormat="1" ht="24.15" customHeight="1">
      <c r="A157" s="38"/>
      <c r="B157" s="39"/>
      <c r="C157" s="236" t="s">
        <v>286</v>
      </c>
      <c r="D157" s="236" t="s">
        <v>128</v>
      </c>
      <c r="E157" s="237" t="s">
        <v>386</v>
      </c>
      <c r="F157" s="238" t="s">
        <v>387</v>
      </c>
      <c r="G157" s="239" t="s">
        <v>216</v>
      </c>
      <c r="H157" s="240">
        <v>36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41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149</v>
      </c>
      <c r="AT157" s="248" t="s">
        <v>128</v>
      </c>
      <c r="AU157" s="248" t="s">
        <v>86</v>
      </c>
      <c r="AY157" s="17" t="s">
        <v>125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149</v>
      </c>
      <c r="BM157" s="248" t="s">
        <v>951</v>
      </c>
    </row>
    <row r="158" s="13" customFormat="1">
      <c r="A158" s="13"/>
      <c r="B158" s="250"/>
      <c r="C158" s="251"/>
      <c r="D158" s="252" t="s">
        <v>134</v>
      </c>
      <c r="E158" s="253" t="s">
        <v>1</v>
      </c>
      <c r="F158" s="254" t="s">
        <v>389</v>
      </c>
      <c r="G158" s="251"/>
      <c r="H158" s="253" t="s">
        <v>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134</v>
      </c>
      <c r="AU158" s="260" t="s">
        <v>86</v>
      </c>
      <c r="AV158" s="13" t="s">
        <v>84</v>
      </c>
      <c r="AW158" s="13" t="s">
        <v>32</v>
      </c>
      <c r="AX158" s="13" t="s">
        <v>76</v>
      </c>
      <c r="AY158" s="260" t="s">
        <v>125</v>
      </c>
    </row>
    <row r="159" s="14" customFormat="1">
      <c r="A159" s="14"/>
      <c r="B159" s="261"/>
      <c r="C159" s="262"/>
      <c r="D159" s="252" t="s">
        <v>134</v>
      </c>
      <c r="E159" s="263" t="s">
        <v>1</v>
      </c>
      <c r="F159" s="264" t="s">
        <v>952</v>
      </c>
      <c r="G159" s="262"/>
      <c r="H159" s="265">
        <v>36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134</v>
      </c>
      <c r="AU159" s="271" t="s">
        <v>86</v>
      </c>
      <c r="AV159" s="14" t="s">
        <v>86</v>
      </c>
      <c r="AW159" s="14" t="s">
        <v>32</v>
      </c>
      <c r="AX159" s="14" t="s">
        <v>84</v>
      </c>
      <c r="AY159" s="271" t="s">
        <v>125</v>
      </c>
    </row>
    <row r="160" s="12" customFormat="1" ht="22.8" customHeight="1">
      <c r="A160" s="12"/>
      <c r="B160" s="220"/>
      <c r="C160" s="221"/>
      <c r="D160" s="222" t="s">
        <v>75</v>
      </c>
      <c r="E160" s="234" t="s">
        <v>7</v>
      </c>
      <c r="F160" s="234" t="s">
        <v>401</v>
      </c>
      <c r="G160" s="221"/>
      <c r="H160" s="221"/>
      <c r="I160" s="224"/>
      <c r="J160" s="235">
        <f>BK160</f>
        <v>0</v>
      </c>
      <c r="K160" s="221"/>
      <c r="L160" s="226"/>
      <c r="M160" s="227"/>
      <c r="N160" s="228"/>
      <c r="O160" s="228"/>
      <c r="P160" s="229">
        <f>SUM(P161:P177)</f>
        <v>0</v>
      </c>
      <c r="Q160" s="228"/>
      <c r="R160" s="229">
        <f>SUM(R161:R177)</f>
        <v>21.818278360000001</v>
      </c>
      <c r="S160" s="228"/>
      <c r="T160" s="230">
        <f>SUM(T161:T177)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84</v>
      </c>
      <c r="AT160" s="232" t="s">
        <v>75</v>
      </c>
      <c r="AU160" s="232" t="s">
        <v>84</v>
      </c>
      <c r="AY160" s="231" t="s">
        <v>125</v>
      </c>
      <c r="BK160" s="233">
        <f>SUM(BK161:BK177)</f>
        <v>0</v>
      </c>
    </row>
    <row r="161" s="2" customFormat="1" ht="37.8" customHeight="1">
      <c r="A161" s="38"/>
      <c r="B161" s="39"/>
      <c r="C161" s="236" t="s">
        <v>292</v>
      </c>
      <c r="D161" s="236" t="s">
        <v>128</v>
      </c>
      <c r="E161" s="237" t="s">
        <v>403</v>
      </c>
      <c r="F161" s="238" t="s">
        <v>404</v>
      </c>
      <c r="G161" s="239" t="s">
        <v>282</v>
      </c>
      <c r="H161" s="240">
        <v>279.85000000000002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41</v>
      </c>
      <c r="O161" s="91"/>
      <c r="P161" s="246">
        <f>O161*H161</f>
        <v>0</v>
      </c>
      <c r="Q161" s="246">
        <v>0.00013999999999999999</v>
      </c>
      <c r="R161" s="246">
        <f>Q161*H161</f>
        <v>0.039178999999999999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149</v>
      </c>
      <c r="AT161" s="248" t="s">
        <v>128</v>
      </c>
      <c r="AU161" s="248" t="s">
        <v>86</v>
      </c>
      <c r="AY161" s="17" t="s">
        <v>125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149</v>
      </c>
      <c r="BM161" s="248" t="s">
        <v>953</v>
      </c>
    </row>
    <row r="162" s="14" customFormat="1">
      <c r="A162" s="14"/>
      <c r="B162" s="261"/>
      <c r="C162" s="262"/>
      <c r="D162" s="252" t="s">
        <v>134</v>
      </c>
      <c r="E162" s="263" t="s">
        <v>1</v>
      </c>
      <c r="F162" s="264" t="s">
        <v>946</v>
      </c>
      <c r="G162" s="262"/>
      <c r="H162" s="265">
        <v>279.85000000000002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134</v>
      </c>
      <c r="AU162" s="271" t="s">
        <v>86</v>
      </c>
      <c r="AV162" s="14" t="s">
        <v>86</v>
      </c>
      <c r="AW162" s="14" t="s">
        <v>32</v>
      </c>
      <c r="AX162" s="14" t="s">
        <v>84</v>
      </c>
      <c r="AY162" s="271" t="s">
        <v>125</v>
      </c>
    </row>
    <row r="163" s="2" customFormat="1" ht="14.4" customHeight="1">
      <c r="A163" s="38"/>
      <c r="B163" s="39"/>
      <c r="C163" s="286" t="s">
        <v>300</v>
      </c>
      <c r="D163" s="286" t="s">
        <v>263</v>
      </c>
      <c r="E163" s="287" t="s">
        <v>407</v>
      </c>
      <c r="F163" s="288" t="s">
        <v>408</v>
      </c>
      <c r="G163" s="289" t="s">
        <v>282</v>
      </c>
      <c r="H163" s="290">
        <v>293.84300000000002</v>
      </c>
      <c r="I163" s="291"/>
      <c r="J163" s="292">
        <f>ROUND(I163*H163,2)</f>
        <v>0</v>
      </c>
      <c r="K163" s="293"/>
      <c r="L163" s="294"/>
      <c r="M163" s="295" t="s">
        <v>1</v>
      </c>
      <c r="N163" s="296" t="s">
        <v>41</v>
      </c>
      <c r="O163" s="91"/>
      <c r="P163" s="246">
        <f>O163*H163</f>
        <v>0</v>
      </c>
      <c r="Q163" s="246">
        <v>0.00040000000000000002</v>
      </c>
      <c r="R163" s="246">
        <f>Q163*H163</f>
        <v>0.11753720000000001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174</v>
      </c>
      <c r="AT163" s="248" t="s">
        <v>263</v>
      </c>
      <c r="AU163" s="248" t="s">
        <v>86</v>
      </c>
      <c r="AY163" s="17" t="s">
        <v>125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149</v>
      </c>
      <c r="BM163" s="248" t="s">
        <v>954</v>
      </c>
    </row>
    <row r="164" s="14" customFormat="1">
      <c r="A164" s="14"/>
      <c r="B164" s="261"/>
      <c r="C164" s="262"/>
      <c r="D164" s="252" t="s">
        <v>134</v>
      </c>
      <c r="E164" s="263" t="s">
        <v>1</v>
      </c>
      <c r="F164" s="264" t="s">
        <v>955</v>
      </c>
      <c r="G164" s="262"/>
      <c r="H164" s="265">
        <v>279.85000000000002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134</v>
      </c>
      <c r="AU164" s="271" t="s">
        <v>86</v>
      </c>
      <c r="AV164" s="14" t="s">
        <v>86</v>
      </c>
      <c r="AW164" s="14" t="s">
        <v>32</v>
      </c>
      <c r="AX164" s="14" t="s">
        <v>84</v>
      </c>
      <c r="AY164" s="271" t="s">
        <v>125</v>
      </c>
    </row>
    <row r="165" s="14" customFormat="1">
      <c r="A165" s="14"/>
      <c r="B165" s="261"/>
      <c r="C165" s="262"/>
      <c r="D165" s="252" t="s">
        <v>134</v>
      </c>
      <c r="E165" s="262"/>
      <c r="F165" s="264" t="s">
        <v>956</v>
      </c>
      <c r="G165" s="262"/>
      <c r="H165" s="265">
        <v>293.84300000000002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134</v>
      </c>
      <c r="AU165" s="271" t="s">
        <v>86</v>
      </c>
      <c r="AV165" s="14" t="s">
        <v>86</v>
      </c>
      <c r="AW165" s="14" t="s">
        <v>4</v>
      </c>
      <c r="AX165" s="14" t="s">
        <v>84</v>
      </c>
      <c r="AY165" s="271" t="s">
        <v>125</v>
      </c>
    </row>
    <row r="166" s="2" customFormat="1" ht="24.15" customHeight="1">
      <c r="A166" s="38"/>
      <c r="B166" s="39"/>
      <c r="C166" s="236" t="s">
        <v>8</v>
      </c>
      <c r="D166" s="236" t="s">
        <v>128</v>
      </c>
      <c r="E166" s="237" t="s">
        <v>413</v>
      </c>
      <c r="F166" s="238" t="s">
        <v>414</v>
      </c>
      <c r="G166" s="239" t="s">
        <v>216</v>
      </c>
      <c r="H166" s="240">
        <v>8.9039999999999999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41</v>
      </c>
      <c r="O166" s="91"/>
      <c r="P166" s="246">
        <f>O166*H166</f>
        <v>0</v>
      </c>
      <c r="Q166" s="246">
        <v>2.4327899999999998</v>
      </c>
      <c r="R166" s="246">
        <f>Q166*H166</f>
        <v>21.661562159999999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149</v>
      </c>
      <c r="AT166" s="248" t="s">
        <v>128</v>
      </c>
      <c r="AU166" s="248" t="s">
        <v>86</v>
      </c>
      <c r="AY166" s="17" t="s">
        <v>125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149</v>
      </c>
      <c r="BM166" s="248" t="s">
        <v>957</v>
      </c>
    </row>
    <row r="167" s="13" customFormat="1">
      <c r="A167" s="13"/>
      <c r="B167" s="250"/>
      <c r="C167" s="251"/>
      <c r="D167" s="252" t="s">
        <v>134</v>
      </c>
      <c r="E167" s="253" t="s">
        <v>1</v>
      </c>
      <c r="F167" s="254" t="s">
        <v>416</v>
      </c>
      <c r="G167" s="251"/>
      <c r="H167" s="253" t="s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134</v>
      </c>
      <c r="AU167" s="260" t="s">
        <v>86</v>
      </c>
      <c r="AV167" s="13" t="s">
        <v>84</v>
      </c>
      <c r="AW167" s="13" t="s">
        <v>32</v>
      </c>
      <c r="AX167" s="13" t="s">
        <v>76</v>
      </c>
      <c r="AY167" s="260" t="s">
        <v>125</v>
      </c>
    </row>
    <row r="168" s="13" customFormat="1">
      <c r="A168" s="13"/>
      <c r="B168" s="250"/>
      <c r="C168" s="251"/>
      <c r="D168" s="252" t="s">
        <v>134</v>
      </c>
      <c r="E168" s="253" t="s">
        <v>1</v>
      </c>
      <c r="F168" s="254" t="s">
        <v>417</v>
      </c>
      <c r="G168" s="251"/>
      <c r="H168" s="253" t="s">
        <v>1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134</v>
      </c>
      <c r="AU168" s="260" t="s">
        <v>86</v>
      </c>
      <c r="AV168" s="13" t="s">
        <v>84</v>
      </c>
      <c r="AW168" s="13" t="s">
        <v>32</v>
      </c>
      <c r="AX168" s="13" t="s">
        <v>76</v>
      </c>
      <c r="AY168" s="260" t="s">
        <v>125</v>
      </c>
    </row>
    <row r="169" s="14" customFormat="1">
      <c r="A169" s="14"/>
      <c r="B169" s="261"/>
      <c r="C169" s="262"/>
      <c r="D169" s="252" t="s">
        <v>134</v>
      </c>
      <c r="E169" s="263" t="s">
        <v>1</v>
      </c>
      <c r="F169" s="264" t="s">
        <v>958</v>
      </c>
      <c r="G169" s="262"/>
      <c r="H169" s="265">
        <v>1.0129999999999999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1" t="s">
        <v>134</v>
      </c>
      <c r="AU169" s="271" t="s">
        <v>86</v>
      </c>
      <c r="AV169" s="14" t="s">
        <v>86</v>
      </c>
      <c r="AW169" s="14" t="s">
        <v>32</v>
      </c>
      <c r="AX169" s="14" t="s">
        <v>76</v>
      </c>
      <c r="AY169" s="271" t="s">
        <v>125</v>
      </c>
    </row>
    <row r="170" s="13" customFormat="1">
      <c r="A170" s="13"/>
      <c r="B170" s="250"/>
      <c r="C170" s="251"/>
      <c r="D170" s="252" t="s">
        <v>134</v>
      </c>
      <c r="E170" s="253" t="s">
        <v>1</v>
      </c>
      <c r="F170" s="254" t="s">
        <v>419</v>
      </c>
      <c r="G170" s="251"/>
      <c r="H170" s="253" t="s">
        <v>1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134</v>
      </c>
      <c r="AU170" s="260" t="s">
        <v>86</v>
      </c>
      <c r="AV170" s="13" t="s">
        <v>84</v>
      </c>
      <c r="AW170" s="13" t="s">
        <v>32</v>
      </c>
      <c r="AX170" s="13" t="s">
        <v>76</v>
      </c>
      <c r="AY170" s="260" t="s">
        <v>125</v>
      </c>
    </row>
    <row r="171" s="13" customFormat="1">
      <c r="A171" s="13"/>
      <c r="B171" s="250"/>
      <c r="C171" s="251"/>
      <c r="D171" s="252" t="s">
        <v>134</v>
      </c>
      <c r="E171" s="253" t="s">
        <v>1</v>
      </c>
      <c r="F171" s="254" t="s">
        <v>959</v>
      </c>
      <c r="G171" s="251"/>
      <c r="H171" s="253" t="s">
        <v>1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134</v>
      </c>
      <c r="AU171" s="260" t="s">
        <v>86</v>
      </c>
      <c r="AV171" s="13" t="s">
        <v>84</v>
      </c>
      <c r="AW171" s="13" t="s">
        <v>32</v>
      </c>
      <c r="AX171" s="13" t="s">
        <v>76</v>
      </c>
      <c r="AY171" s="260" t="s">
        <v>125</v>
      </c>
    </row>
    <row r="172" s="14" customFormat="1">
      <c r="A172" s="14"/>
      <c r="B172" s="261"/>
      <c r="C172" s="262"/>
      <c r="D172" s="252" t="s">
        <v>134</v>
      </c>
      <c r="E172" s="263" t="s">
        <v>1</v>
      </c>
      <c r="F172" s="264" t="s">
        <v>960</v>
      </c>
      <c r="G172" s="262"/>
      <c r="H172" s="265">
        <v>7.891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134</v>
      </c>
      <c r="AU172" s="271" t="s">
        <v>86</v>
      </c>
      <c r="AV172" s="14" t="s">
        <v>86</v>
      </c>
      <c r="AW172" s="14" t="s">
        <v>32</v>
      </c>
      <c r="AX172" s="14" t="s">
        <v>76</v>
      </c>
      <c r="AY172" s="271" t="s">
        <v>125</v>
      </c>
    </row>
    <row r="173" s="15" customFormat="1">
      <c r="A173" s="15"/>
      <c r="B173" s="275"/>
      <c r="C173" s="276"/>
      <c r="D173" s="252" t="s">
        <v>134</v>
      </c>
      <c r="E173" s="277" t="s">
        <v>1</v>
      </c>
      <c r="F173" s="278" t="s">
        <v>225</v>
      </c>
      <c r="G173" s="276"/>
      <c r="H173" s="279">
        <v>8.9039999999999999</v>
      </c>
      <c r="I173" s="280"/>
      <c r="J173" s="276"/>
      <c r="K173" s="276"/>
      <c r="L173" s="281"/>
      <c r="M173" s="282"/>
      <c r="N173" s="283"/>
      <c r="O173" s="283"/>
      <c r="P173" s="283"/>
      <c r="Q173" s="283"/>
      <c r="R173" s="283"/>
      <c r="S173" s="283"/>
      <c r="T173" s="28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5" t="s">
        <v>134</v>
      </c>
      <c r="AU173" s="285" t="s">
        <v>86</v>
      </c>
      <c r="AV173" s="15" t="s">
        <v>149</v>
      </c>
      <c r="AW173" s="15" t="s">
        <v>32</v>
      </c>
      <c r="AX173" s="15" t="s">
        <v>84</v>
      </c>
      <c r="AY173" s="285" t="s">
        <v>125</v>
      </c>
    </row>
    <row r="174" s="2" customFormat="1" ht="37.8" customHeight="1">
      <c r="A174" s="38"/>
      <c r="B174" s="39"/>
      <c r="C174" s="236" t="s">
        <v>308</v>
      </c>
      <c r="D174" s="236" t="s">
        <v>128</v>
      </c>
      <c r="E174" s="237" t="s">
        <v>423</v>
      </c>
      <c r="F174" s="238" t="s">
        <v>424</v>
      </c>
      <c r="G174" s="239" t="s">
        <v>282</v>
      </c>
      <c r="H174" s="240">
        <v>559.70000000000005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41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149</v>
      </c>
      <c r="AT174" s="248" t="s">
        <v>128</v>
      </c>
      <c r="AU174" s="248" t="s">
        <v>86</v>
      </c>
      <c r="AY174" s="17" t="s">
        <v>125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149</v>
      </c>
      <c r="BM174" s="248" t="s">
        <v>961</v>
      </c>
    </row>
    <row r="175" s="13" customFormat="1">
      <c r="A175" s="13"/>
      <c r="B175" s="250"/>
      <c r="C175" s="251"/>
      <c r="D175" s="252" t="s">
        <v>134</v>
      </c>
      <c r="E175" s="253" t="s">
        <v>1</v>
      </c>
      <c r="F175" s="254" t="s">
        <v>426</v>
      </c>
      <c r="G175" s="251"/>
      <c r="H175" s="253" t="s">
        <v>1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134</v>
      </c>
      <c r="AU175" s="260" t="s">
        <v>86</v>
      </c>
      <c r="AV175" s="13" t="s">
        <v>84</v>
      </c>
      <c r="AW175" s="13" t="s">
        <v>32</v>
      </c>
      <c r="AX175" s="13" t="s">
        <v>76</v>
      </c>
      <c r="AY175" s="260" t="s">
        <v>125</v>
      </c>
    </row>
    <row r="176" s="13" customFormat="1">
      <c r="A176" s="13"/>
      <c r="B176" s="250"/>
      <c r="C176" s="251"/>
      <c r="D176" s="252" t="s">
        <v>134</v>
      </c>
      <c r="E176" s="253" t="s">
        <v>1</v>
      </c>
      <c r="F176" s="254" t="s">
        <v>427</v>
      </c>
      <c r="G176" s="251"/>
      <c r="H176" s="253" t="s">
        <v>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134</v>
      </c>
      <c r="AU176" s="260" t="s">
        <v>86</v>
      </c>
      <c r="AV176" s="13" t="s">
        <v>84</v>
      </c>
      <c r="AW176" s="13" t="s">
        <v>32</v>
      </c>
      <c r="AX176" s="13" t="s">
        <v>76</v>
      </c>
      <c r="AY176" s="260" t="s">
        <v>125</v>
      </c>
    </row>
    <row r="177" s="14" customFormat="1">
      <c r="A177" s="14"/>
      <c r="B177" s="261"/>
      <c r="C177" s="262"/>
      <c r="D177" s="252" t="s">
        <v>134</v>
      </c>
      <c r="E177" s="263" t="s">
        <v>1</v>
      </c>
      <c r="F177" s="264" t="s">
        <v>962</v>
      </c>
      <c r="G177" s="262"/>
      <c r="H177" s="265">
        <v>559.70000000000005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134</v>
      </c>
      <c r="AU177" s="271" t="s">
        <v>86</v>
      </c>
      <c r="AV177" s="14" t="s">
        <v>86</v>
      </c>
      <c r="AW177" s="14" t="s">
        <v>32</v>
      </c>
      <c r="AX177" s="14" t="s">
        <v>84</v>
      </c>
      <c r="AY177" s="271" t="s">
        <v>125</v>
      </c>
    </row>
    <row r="178" s="12" customFormat="1" ht="22.8" customHeight="1">
      <c r="A178" s="12"/>
      <c r="B178" s="220"/>
      <c r="C178" s="221"/>
      <c r="D178" s="222" t="s">
        <v>75</v>
      </c>
      <c r="E178" s="234" t="s">
        <v>141</v>
      </c>
      <c r="F178" s="234" t="s">
        <v>435</v>
      </c>
      <c r="G178" s="221"/>
      <c r="H178" s="221"/>
      <c r="I178" s="224"/>
      <c r="J178" s="235">
        <f>BK178</f>
        <v>0</v>
      </c>
      <c r="K178" s="221"/>
      <c r="L178" s="226"/>
      <c r="M178" s="227"/>
      <c r="N178" s="228"/>
      <c r="O178" s="228"/>
      <c r="P178" s="229">
        <f>SUM(P179:P181)</f>
        <v>0</v>
      </c>
      <c r="Q178" s="228"/>
      <c r="R178" s="229">
        <f>SUM(R179:R181)</f>
        <v>0.029399999999999999</v>
      </c>
      <c r="S178" s="228"/>
      <c r="T178" s="23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1" t="s">
        <v>84</v>
      </c>
      <c r="AT178" s="232" t="s">
        <v>75</v>
      </c>
      <c r="AU178" s="232" t="s">
        <v>84</v>
      </c>
      <c r="AY178" s="231" t="s">
        <v>125</v>
      </c>
      <c r="BK178" s="233">
        <f>SUM(BK179:BK181)</f>
        <v>0</v>
      </c>
    </row>
    <row r="179" s="2" customFormat="1" ht="24.15" customHeight="1">
      <c r="A179" s="38"/>
      <c r="B179" s="39"/>
      <c r="C179" s="236" t="s">
        <v>313</v>
      </c>
      <c r="D179" s="236" t="s">
        <v>128</v>
      </c>
      <c r="E179" s="237" t="s">
        <v>963</v>
      </c>
      <c r="F179" s="238" t="s">
        <v>964</v>
      </c>
      <c r="G179" s="239" t="s">
        <v>332</v>
      </c>
      <c r="H179" s="240">
        <v>20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41</v>
      </c>
      <c r="O179" s="91"/>
      <c r="P179" s="246">
        <f>O179*H179</f>
        <v>0</v>
      </c>
      <c r="Q179" s="246">
        <v>0.00147</v>
      </c>
      <c r="R179" s="246">
        <f>Q179*H179</f>
        <v>0.029399999999999999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149</v>
      </c>
      <c r="AT179" s="248" t="s">
        <v>128</v>
      </c>
      <c r="AU179" s="248" t="s">
        <v>86</v>
      </c>
      <c r="AY179" s="17" t="s">
        <v>125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149</v>
      </c>
      <c r="BM179" s="248" t="s">
        <v>965</v>
      </c>
    </row>
    <row r="180" s="13" customFormat="1">
      <c r="A180" s="13"/>
      <c r="B180" s="250"/>
      <c r="C180" s="251"/>
      <c r="D180" s="252" t="s">
        <v>134</v>
      </c>
      <c r="E180" s="253" t="s">
        <v>1</v>
      </c>
      <c r="F180" s="254" t="s">
        <v>966</v>
      </c>
      <c r="G180" s="251"/>
      <c r="H180" s="253" t="s">
        <v>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134</v>
      </c>
      <c r="AU180" s="260" t="s">
        <v>86</v>
      </c>
      <c r="AV180" s="13" t="s">
        <v>84</v>
      </c>
      <c r="AW180" s="13" t="s">
        <v>32</v>
      </c>
      <c r="AX180" s="13" t="s">
        <v>76</v>
      </c>
      <c r="AY180" s="260" t="s">
        <v>125</v>
      </c>
    </row>
    <row r="181" s="14" customFormat="1">
      <c r="A181" s="14"/>
      <c r="B181" s="261"/>
      <c r="C181" s="262"/>
      <c r="D181" s="252" t="s">
        <v>134</v>
      </c>
      <c r="E181" s="263" t="s">
        <v>1</v>
      </c>
      <c r="F181" s="264" t="s">
        <v>326</v>
      </c>
      <c r="G181" s="262"/>
      <c r="H181" s="265">
        <v>20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134</v>
      </c>
      <c r="AU181" s="271" t="s">
        <v>86</v>
      </c>
      <c r="AV181" s="14" t="s">
        <v>86</v>
      </c>
      <c r="AW181" s="14" t="s">
        <v>32</v>
      </c>
      <c r="AX181" s="14" t="s">
        <v>84</v>
      </c>
      <c r="AY181" s="271" t="s">
        <v>125</v>
      </c>
    </row>
    <row r="182" s="12" customFormat="1" ht="22.8" customHeight="1">
      <c r="A182" s="12"/>
      <c r="B182" s="220"/>
      <c r="C182" s="221"/>
      <c r="D182" s="222" t="s">
        <v>75</v>
      </c>
      <c r="E182" s="234" t="s">
        <v>124</v>
      </c>
      <c r="F182" s="234" t="s">
        <v>448</v>
      </c>
      <c r="G182" s="221"/>
      <c r="H182" s="221"/>
      <c r="I182" s="224"/>
      <c r="J182" s="235">
        <f>BK182</f>
        <v>0</v>
      </c>
      <c r="K182" s="221"/>
      <c r="L182" s="226"/>
      <c r="M182" s="227"/>
      <c r="N182" s="228"/>
      <c r="O182" s="228"/>
      <c r="P182" s="229">
        <f>SUM(P183:P214)</f>
        <v>0</v>
      </c>
      <c r="Q182" s="228"/>
      <c r="R182" s="229">
        <f>SUM(R183:R214)</f>
        <v>45.042218839999997</v>
      </c>
      <c r="S182" s="228"/>
      <c r="T182" s="230">
        <f>SUM(T183:T214)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1" t="s">
        <v>84</v>
      </c>
      <c r="AT182" s="232" t="s">
        <v>75</v>
      </c>
      <c r="AU182" s="232" t="s">
        <v>84</v>
      </c>
      <c r="AY182" s="231" t="s">
        <v>125</v>
      </c>
      <c r="BK182" s="233">
        <f>SUM(BK183:BK214)</f>
        <v>0</v>
      </c>
    </row>
    <row r="183" s="2" customFormat="1" ht="24.15" customHeight="1">
      <c r="A183" s="38"/>
      <c r="B183" s="39"/>
      <c r="C183" s="236" t="s">
        <v>146</v>
      </c>
      <c r="D183" s="236" t="s">
        <v>128</v>
      </c>
      <c r="E183" s="237" t="s">
        <v>457</v>
      </c>
      <c r="F183" s="238" t="s">
        <v>458</v>
      </c>
      <c r="G183" s="239" t="s">
        <v>282</v>
      </c>
      <c r="H183" s="240">
        <v>279.85000000000002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41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149</v>
      </c>
      <c r="AT183" s="248" t="s">
        <v>128</v>
      </c>
      <c r="AU183" s="248" t="s">
        <v>86</v>
      </c>
      <c r="AY183" s="17" t="s">
        <v>125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149</v>
      </c>
      <c r="BM183" s="248" t="s">
        <v>967</v>
      </c>
    </row>
    <row r="184" s="13" customFormat="1">
      <c r="A184" s="13"/>
      <c r="B184" s="250"/>
      <c r="C184" s="251"/>
      <c r="D184" s="252" t="s">
        <v>134</v>
      </c>
      <c r="E184" s="253" t="s">
        <v>1</v>
      </c>
      <c r="F184" s="254" t="s">
        <v>460</v>
      </c>
      <c r="G184" s="251"/>
      <c r="H184" s="253" t="s">
        <v>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134</v>
      </c>
      <c r="AU184" s="260" t="s">
        <v>86</v>
      </c>
      <c r="AV184" s="13" t="s">
        <v>84</v>
      </c>
      <c r="AW184" s="13" t="s">
        <v>32</v>
      </c>
      <c r="AX184" s="13" t="s">
        <v>76</v>
      </c>
      <c r="AY184" s="260" t="s">
        <v>125</v>
      </c>
    </row>
    <row r="185" s="13" customFormat="1">
      <c r="A185" s="13"/>
      <c r="B185" s="250"/>
      <c r="C185" s="251"/>
      <c r="D185" s="252" t="s">
        <v>134</v>
      </c>
      <c r="E185" s="253" t="s">
        <v>1</v>
      </c>
      <c r="F185" s="254" t="s">
        <v>417</v>
      </c>
      <c r="G185" s="251"/>
      <c r="H185" s="253" t="s">
        <v>1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134</v>
      </c>
      <c r="AU185" s="260" t="s">
        <v>86</v>
      </c>
      <c r="AV185" s="13" t="s">
        <v>84</v>
      </c>
      <c r="AW185" s="13" t="s">
        <v>32</v>
      </c>
      <c r="AX185" s="13" t="s">
        <v>76</v>
      </c>
      <c r="AY185" s="260" t="s">
        <v>125</v>
      </c>
    </row>
    <row r="186" s="14" customFormat="1">
      <c r="A186" s="14"/>
      <c r="B186" s="261"/>
      <c r="C186" s="262"/>
      <c r="D186" s="252" t="s">
        <v>134</v>
      </c>
      <c r="E186" s="263" t="s">
        <v>1</v>
      </c>
      <c r="F186" s="264" t="s">
        <v>968</v>
      </c>
      <c r="G186" s="262"/>
      <c r="H186" s="265">
        <v>31.850000000000001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134</v>
      </c>
      <c r="AU186" s="271" t="s">
        <v>86</v>
      </c>
      <c r="AV186" s="14" t="s">
        <v>86</v>
      </c>
      <c r="AW186" s="14" t="s">
        <v>32</v>
      </c>
      <c r="AX186" s="14" t="s">
        <v>76</v>
      </c>
      <c r="AY186" s="271" t="s">
        <v>125</v>
      </c>
    </row>
    <row r="187" s="13" customFormat="1">
      <c r="A187" s="13"/>
      <c r="B187" s="250"/>
      <c r="C187" s="251"/>
      <c r="D187" s="252" t="s">
        <v>134</v>
      </c>
      <c r="E187" s="253" t="s">
        <v>1</v>
      </c>
      <c r="F187" s="254" t="s">
        <v>462</v>
      </c>
      <c r="G187" s="251"/>
      <c r="H187" s="253" t="s">
        <v>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134</v>
      </c>
      <c r="AU187" s="260" t="s">
        <v>86</v>
      </c>
      <c r="AV187" s="13" t="s">
        <v>84</v>
      </c>
      <c r="AW187" s="13" t="s">
        <v>32</v>
      </c>
      <c r="AX187" s="13" t="s">
        <v>76</v>
      </c>
      <c r="AY187" s="260" t="s">
        <v>125</v>
      </c>
    </row>
    <row r="188" s="14" customFormat="1">
      <c r="A188" s="14"/>
      <c r="B188" s="261"/>
      <c r="C188" s="262"/>
      <c r="D188" s="252" t="s">
        <v>134</v>
      </c>
      <c r="E188" s="263" t="s">
        <v>1</v>
      </c>
      <c r="F188" s="264" t="s">
        <v>948</v>
      </c>
      <c r="G188" s="262"/>
      <c r="H188" s="265">
        <v>240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134</v>
      </c>
      <c r="AU188" s="271" t="s">
        <v>86</v>
      </c>
      <c r="AV188" s="14" t="s">
        <v>86</v>
      </c>
      <c r="AW188" s="14" t="s">
        <v>32</v>
      </c>
      <c r="AX188" s="14" t="s">
        <v>76</v>
      </c>
      <c r="AY188" s="271" t="s">
        <v>125</v>
      </c>
    </row>
    <row r="189" s="13" customFormat="1">
      <c r="A189" s="13"/>
      <c r="B189" s="250"/>
      <c r="C189" s="251"/>
      <c r="D189" s="252" t="s">
        <v>134</v>
      </c>
      <c r="E189" s="253" t="s">
        <v>1</v>
      </c>
      <c r="F189" s="254" t="s">
        <v>969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134</v>
      </c>
      <c r="AU189" s="260" t="s">
        <v>86</v>
      </c>
      <c r="AV189" s="13" t="s">
        <v>84</v>
      </c>
      <c r="AW189" s="13" t="s">
        <v>32</v>
      </c>
      <c r="AX189" s="13" t="s">
        <v>76</v>
      </c>
      <c r="AY189" s="260" t="s">
        <v>125</v>
      </c>
    </row>
    <row r="190" s="14" customFormat="1">
      <c r="A190" s="14"/>
      <c r="B190" s="261"/>
      <c r="C190" s="262"/>
      <c r="D190" s="252" t="s">
        <v>134</v>
      </c>
      <c r="E190" s="263" t="s">
        <v>1</v>
      </c>
      <c r="F190" s="264" t="s">
        <v>174</v>
      </c>
      <c r="G190" s="262"/>
      <c r="H190" s="265">
        <v>8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134</v>
      </c>
      <c r="AU190" s="271" t="s">
        <v>86</v>
      </c>
      <c r="AV190" s="14" t="s">
        <v>86</v>
      </c>
      <c r="AW190" s="14" t="s">
        <v>32</v>
      </c>
      <c r="AX190" s="14" t="s">
        <v>76</v>
      </c>
      <c r="AY190" s="271" t="s">
        <v>125</v>
      </c>
    </row>
    <row r="191" s="15" customFormat="1">
      <c r="A191" s="15"/>
      <c r="B191" s="275"/>
      <c r="C191" s="276"/>
      <c r="D191" s="252" t="s">
        <v>134</v>
      </c>
      <c r="E191" s="277" t="s">
        <v>1</v>
      </c>
      <c r="F191" s="278" t="s">
        <v>225</v>
      </c>
      <c r="G191" s="276"/>
      <c r="H191" s="279">
        <v>279.85000000000002</v>
      </c>
      <c r="I191" s="280"/>
      <c r="J191" s="276"/>
      <c r="K191" s="276"/>
      <c r="L191" s="281"/>
      <c r="M191" s="282"/>
      <c r="N191" s="283"/>
      <c r="O191" s="283"/>
      <c r="P191" s="283"/>
      <c r="Q191" s="283"/>
      <c r="R191" s="283"/>
      <c r="S191" s="283"/>
      <c r="T191" s="28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5" t="s">
        <v>134</v>
      </c>
      <c r="AU191" s="285" t="s">
        <v>86</v>
      </c>
      <c r="AV191" s="15" t="s">
        <v>149</v>
      </c>
      <c r="AW191" s="15" t="s">
        <v>32</v>
      </c>
      <c r="AX191" s="15" t="s">
        <v>84</v>
      </c>
      <c r="AY191" s="285" t="s">
        <v>125</v>
      </c>
    </row>
    <row r="192" s="2" customFormat="1" ht="24.15" customHeight="1">
      <c r="A192" s="38"/>
      <c r="B192" s="39"/>
      <c r="C192" s="236" t="s">
        <v>321</v>
      </c>
      <c r="D192" s="236" t="s">
        <v>128</v>
      </c>
      <c r="E192" s="237" t="s">
        <v>457</v>
      </c>
      <c r="F192" s="238" t="s">
        <v>458</v>
      </c>
      <c r="G192" s="239" t="s">
        <v>282</v>
      </c>
      <c r="H192" s="240">
        <v>248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41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149</v>
      </c>
      <c r="AT192" s="248" t="s">
        <v>128</v>
      </c>
      <c r="AU192" s="248" t="s">
        <v>86</v>
      </c>
      <c r="AY192" s="17" t="s">
        <v>125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149</v>
      </c>
      <c r="BM192" s="248" t="s">
        <v>970</v>
      </c>
    </row>
    <row r="193" s="13" customFormat="1">
      <c r="A193" s="13"/>
      <c r="B193" s="250"/>
      <c r="C193" s="251"/>
      <c r="D193" s="252" t="s">
        <v>134</v>
      </c>
      <c r="E193" s="253" t="s">
        <v>1</v>
      </c>
      <c r="F193" s="254" t="s">
        <v>453</v>
      </c>
      <c r="G193" s="251"/>
      <c r="H193" s="253" t="s">
        <v>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134</v>
      </c>
      <c r="AU193" s="260" t="s">
        <v>86</v>
      </c>
      <c r="AV193" s="13" t="s">
        <v>84</v>
      </c>
      <c r="AW193" s="13" t="s">
        <v>32</v>
      </c>
      <c r="AX193" s="13" t="s">
        <v>76</v>
      </c>
      <c r="AY193" s="260" t="s">
        <v>125</v>
      </c>
    </row>
    <row r="194" s="13" customFormat="1">
      <c r="A194" s="13"/>
      <c r="B194" s="250"/>
      <c r="C194" s="251"/>
      <c r="D194" s="252" t="s">
        <v>134</v>
      </c>
      <c r="E194" s="253" t="s">
        <v>1</v>
      </c>
      <c r="F194" s="254" t="s">
        <v>462</v>
      </c>
      <c r="G194" s="251"/>
      <c r="H194" s="253" t="s">
        <v>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134</v>
      </c>
      <c r="AU194" s="260" t="s">
        <v>86</v>
      </c>
      <c r="AV194" s="13" t="s">
        <v>84</v>
      </c>
      <c r="AW194" s="13" t="s">
        <v>32</v>
      </c>
      <c r="AX194" s="13" t="s">
        <v>76</v>
      </c>
      <c r="AY194" s="260" t="s">
        <v>125</v>
      </c>
    </row>
    <row r="195" s="14" customFormat="1">
      <c r="A195" s="14"/>
      <c r="B195" s="261"/>
      <c r="C195" s="262"/>
      <c r="D195" s="252" t="s">
        <v>134</v>
      </c>
      <c r="E195" s="263" t="s">
        <v>1</v>
      </c>
      <c r="F195" s="264" t="s">
        <v>948</v>
      </c>
      <c r="G195" s="262"/>
      <c r="H195" s="265">
        <v>240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134</v>
      </c>
      <c r="AU195" s="271" t="s">
        <v>86</v>
      </c>
      <c r="AV195" s="14" t="s">
        <v>86</v>
      </c>
      <c r="AW195" s="14" t="s">
        <v>32</v>
      </c>
      <c r="AX195" s="14" t="s">
        <v>76</v>
      </c>
      <c r="AY195" s="271" t="s">
        <v>125</v>
      </c>
    </row>
    <row r="196" s="13" customFormat="1">
      <c r="A196" s="13"/>
      <c r="B196" s="250"/>
      <c r="C196" s="251"/>
      <c r="D196" s="252" t="s">
        <v>134</v>
      </c>
      <c r="E196" s="253" t="s">
        <v>1</v>
      </c>
      <c r="F196" s="254" t="s">
        <v>969</v>
      </c>
      <c r="G196" s="251"/>
      <c r="H196" s="253" t="s">
        <v>1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134</v>
      </c>
      <c r="AU196" s="260" t="s">
        <v>86</v>
      </c>
      <c r="AV196" s="13" t="s">
        <v>84</v>
      </c>
      <c r="AW196" s="13" t="s">
        <v>32</v>
      </c>
      <c r="AX196" s="13" t="s">
        <v>76</v>
      </c>
      <c r="AY196" s="260" t="s">
        <v>125</v>
      </c>
    </row>
    <row r="197" s="14" customFormat="1">
      <c r="A197" s="14"/>
      <c r="B197" s="261"/>
      <c r="C197" s="262"/>
      <c r="D197" s="252" t="s">
        <v>134</v>
      </c>
      <c r="E197" s="263" t="s">
        <v>1</v>
      </c>
      <c r="F197" s="264" t="s">
        <v>174</v>
      </c>
      <c r="G197" s="262"/>
      <c r="H197" s="265">
        <v>8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134</v>
      </c>
      <c r="AU197" s="271" t="s">
        <v>86</v>
      </c>
      <c r="AV197" s="14" t="s">
        <v>86</v>
      </c>
      <c r="AW197" s="14" t="s">
        <v>32</v>
      </c>
      <c r="AX197" s="14" t="s">
        <v>76</v>
      </c>
      <c r="AY197" s="271" t="s">
        <v>125</v>
      </c>
    </row>
    <row r="198" s="15" customFormat="1">
      <c r="A198" s="15"/>
      <c r="B198" s="275"/>
      <c r="C198" s="276"/>
      <c r="D198" s="252" t="s">
        <v>134</v>
      </c>
      <c r="E198" s="277" t="s">
        <v>1</v>
      </c>
      <c r="F198" s="278" t="s">
        <v>225</v>
      </c>
      <c r="G198" s="276"/>
      <c r="H198" s="279">
        <v>248</v>
      </c>
      <c r="I198" s="280"/>
      <c r="J198" s="276"/>
      <c r="K198" s="276"/>
      <c r="L198" s="281"/>
      <c r="M198" s="282"/>
      <c r="N198" s="283"/>
      <c r="O198" s="283"/>
      <c r="P198" s="283"/>
      <c r="Q198" s="283"/>
      <c r="R198" s="283"/>
      <c r="S198" s="283"/>
      <c r="T198" s="28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5" t="s">
        <v>134</v>
      </c>
      <c r="AU198" s="285" t="s">
        <v>86</v>
      </c>
      <c r="AV198" s="15" t="s">
        <v>149</v>
      </c>
      <c r="AW198" s="15" t="s">
        <v>32</v>
      </c>
      <c r="AX198" s="15" t="s">
        <v>84</v>
      </c>
      <c r="AY198" s="285" t="s">
        <v>125</v>
      </c>
    </row>
    <row r="199" s="2" customFormat="1" ht="76.35" customHeight="1">
      <c r="A199" s="38"/>
      <c r="B199" s="39"/>
      <c r="C199" s="236" t="s">
        <v>326</v>
      </c>
      <c r="D199" s="236" t="s">
        <v>128</v>
      </c>
      <c r="E199" s="237" t="s">
        <v>971</v>
      </c>
      <c r="F199" s="238" t="s">
        <v>972</v>
      </c>
      <c r="G199" s="239" t="s">
        <v>282</v>
      </c>
      <c r="H199" s="240">
        <v>8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41</v>
      </c>
      <c r="O199" s="91"/>
      <c r="P199" s="246">
        <f>O199*H199</f>
        <v>0</v>
      </c>
      <c r="Q199" s="246">
        <v>0.10362</v>
      </c>
      <c r="R199" s="246">
        <f>Q199*H199</f>
        <v>0.82896000000000003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149</v>
      </c>
      <c r="AT199" s="248" t="s">
        <v>128</v>
      </c>
      <c r="AU199" s="248" t="s">
        <v>86</v>
      </c>
      <c r="AY199" s="17" t="s">
        <v>125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84</v>
      </c>
      <c r="BK199" s="249">
        <f>ROUND(I199*H199,2)</f>
        <v>0</v>
      </c>
      <c r="BL199" s="17" t="s">
        <v>149</v>
      </c>
      <c r="BM199" s="248" t="s">
        <v>973</v>
      </c>
    </row>
    <row r="200" s="14" customFormat="1">
      <c r="A200" s="14"/>
      <c r="B200" s="261"/>
      <c r="C200" s="262"/>
      <c r="D200" s="252" t="s">
        <v>134</v>
      </c>
      <c r="E200" s="263" t="s">
        <v>1</v>
      </c>
      <c r="F200" s="264" t="s">
        <v>174</v>
      </c>
      <c r="G200" s="262"/>
      <c r="H200" s="265">
        <v>8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134</v>
      </c>
      <c r="AU200" s="271" t="s">
        <v>86</v>
      </c>
      <c r="AV200" s="14" t="s">
        <v>86</v>
      </c>
      <c r="AW200" s="14" t="s">
        <v>32</v>
      </c>
      <c r="AX200" s="14" t="s">
        <v>84</v>
      </c>
      <c r="AY200" s="271" t="s">
        <v>125</v>
      </c>
    </row>
    <row r="201" s="2" customFormat="1" ht="14.4" customHeight="1">
      <c r="A201" s="38"/>
      <c r="B201" s="39"/>
      <c r="C201" s="286" t="s">
        <v>7</v>
      </c>
      <c r="D201" s="286" t="s">
        <v>263</v>
      </c>
      <c r="E201" s="287" t="s">
        <v>516</v>
      </c>
      <c r="F201" s="288" t="s">
        <v>517</v>
      </c>
      <c r="G201" s="289" t="s">
        <v>282</v>
      </c>
      <c r="H201" s="290">
        <v>8.1199999999999992</v>
      </c>
      <c r="I201" s="291"/>
      <c r="J201" s="292">
        <f>ROUND(I201*H201,2)</f>
        <v>0</v>
      </c>
      <c r="K201" s="293"/>
      <c r="L201" s="294"/>
      <c r="M201" s="295" t="s">
        <v>1</v>
      </c>
      <c r="N201" s="296" t="s">
        <v>41</v>
      </c>
      <c r="O201" s="91"/>
      <c r="P201" s="246">
        <f>O201*H201</f>
        <v>0</v>
      </c>
      <c r="Q201" s="246">
        <v>0.17599999999999999</v>
      </c>
      <c r="R201" s="246">
        <f>Q201*H201</f>
        <v>1.4291199999999997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174</v>
      </c>
      <c r="AT201" s="248" t="s">
        <v>263</v>
      </c>
      <c r="AU201" s="248" t="s">
        <v>86</v>
      </c>
      <c r="AY201" s="17" t="s">
        <v>125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149</v>
      </c>
      <c r="BM201" s="248" t="s">
        <v>974</v>
      </c>
    </row>
    <row r="202" s="13" customFormat="1">
      <c r="A202" s="13"/>
      <c r="B202" s="250"/>
      <c r="C202" s="251"/>
      <c r="D202" s="252" t="s">
        <v>134</v>
      </c>
      <c r="E202" s="253" t="s">
        <v>1</v>
      </c>
      <c r="F202" s="254" t="s">
        <v>554</v>
      </c>
      <c r="G202" s="251"/>
      <c r="H202" s="253" t="s">
        <v>1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134</v>
      </c>
      <c r="AU202" s="260" t="s">
        <v>86</v>
      </c>
      <c r="AV202" s="13" t="s">
        <v>84</v>
      </c>
      <c r="AW202" s="13" t="s">
        <v>32</v>
      </c>
      <c r="AX202" s="13" t="s">
        <v>76</v>
      </c>
      <c r="AY202" s="260" t="s">
        <v>125</v>
      </c>
    </row>
    <row r="203" s="14" customFormat="1">
      <c r="A203" s="14"/>
      <c r="B203" s="261"/>
      <c r="C203" s="262"/>
      <c r="D203" s="252" t="s">
        <v>134</v>
      </c>
      <c r="E203" s="263" t="s">
        <v>1</v>
      </c>
      <c r="F203" s="264" t="s">
        <v>174</v>
      </c>
      <c r="G203" s="262"/>
      <c r="H203" s="265">
        <v>8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134</v>
      </c>
      <c r="AU203" s="271" t="s">
        <v>86</v>
      </c>
      <c r="AV203" s="14" t="s">
        <v>86</v>
      </c>
      <c r="AW203" s="14" t="s">
        <v>32</v>
      </c>
      <c r="AX203" s="14" t="s">
        <v>84</v>
      </c>
      <c r="AY203" s="271" t="s">
        <v>125</v>
      </c>
    </row>
    <row r="204" s="14" customFormat="1">
      <c r="A204" s="14"/>
      <c r="B204" s="261"/>
      <c r="C204" s="262"/>
      <c r="D204" s="252" t="s">
        <v>134</v>
      </c>
      <c r="E204" s="262"/>
      <c r="F204" s="264" t="s">
        <v>975</v>
      </c>
      <c r="G204" s="262"/>
      <c r="H204" s="265">
        <v>8.1199999999999992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134</v>
      </c>
      <c r="AU204" s="271" t="s">
        <v>86</v>
      </c>
      <c r="AV204" s="14" t="s">
        <v>86</v>
      </c>
      <c r="AW204" s="14" t="s">
        <v>4</v>
      </c>
      <c r="AX204" s="14" t="s">
        <v>84</v>
      </c>
      <c r="AY204" s="271" t="s">
        <v>125</v>
      </c>
    </row>
    <row r="205" s="2" customFormat="1" ht="62.7" customHeight="1">
      <c r="A205" s="38"/>
      <c r="B205" s="39"/>
      <c r="C205" s="236" t="s">
        <v>338</v>
      </c>
      <c r="D205" s="236" t="s">
        <v>128</v>
      </c>
      <c r="E205" s="237" t="s">
        <v>561</v>
      </c>
      <c r="F205" s="238" t="s">
        <v>562</v>
      </c>
      <c r="G205" s="239" t="s">
        <v>282</v>
      </c>
      <c r="H205" s="240">
        <v>240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41</v>
      </c>
      <c r="O205" s="91"/>
      <c r="P205" s="246">
        <f>O205*H205</f>
        <v>0</v>
      </c>
      <c r="Q205" s="246">
        <v>0.098000000000000004</v>
      </c>
      <c r="R205" s="246">
        <f>Q205*H205</f>
        <v>23.52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149</v>
      </c>
      <c r="AT205" s="248" t="s">
        <v>128</v>
      </c>
      <c r="AU205" s="248" t="s">
        <v>86</v>
      </c>
      <c r="AY205" s="17" t="s">
        <v>125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84</v>
      </c>
      <c r="BK205" s="249">
        <f>ROUND(I205*H205,2)</f>
        <v>0</v>
      </c>
      <c r="BL205" s="17" t="s">
        <v>149</v>
      </c>
      <c r="BM205" s="248" t="s">
        <v>976</v>
      </c>
    </row>
    <row r="206" s="14" customFormat="1">
      <c r="A206" s="14"/>
      <c r="B206" s="261"/>
      <c r="C206" s="262"/>
      <c r="D206" s="252" t="s">
        <v>134</v>
      </c>
      <c r="E206" s="263" t="s">
        <v>1</v>
      </c>
      <c r="F206" s="264" t="s">
        <v>948</v>
      </c>
      <c r="G206" s="262"/>
      <c r="H206" s="265">
        <v>240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134</v>
      </c>
      <c r="AU206" s="271" t="s">
        <v>86</v>
      </c>
      <c r="AV206" s="14" t="s">
        <v>86</v>
      </c>
      <c r="AW206" s="14" t="s">
        <v>32</v>
      </c>
      <c r="AX206" s="14" t="s">
        <v>84</v>
      </c>
      <c r="AY206" s="271" t="s">
        <v>125</v>
      </c>
    </row>
    <row r="207" s="2" customFormat="1" ht="24.15" customHeight="1">
      <c r="A207" s="38"/>
      <c r="B207" s="39"/>
      <c r="C207" s="286" t="s">
        <v>343</v>
      </c>
      <c r="D207" s="286" t="s">
        <v>263</v>
      </c>
      <c r="E207" s="287" t="s">
        <v>565</v>
      </c>
      <c r="F207" s="288" t="s">
        <v>566</v>
      </c>
      <c r="G207" s="289" t="s">
        <v>282</v>
      </c>
      <c r="H207" s="290">
        <v>239.03299999999999</v>
      </c>
      <c r="I207" s="291"/>
      <c r="J207" s="292">
        <f>ROUND(I207*H207,2)</f>
        <v>0</v>
      </c>
      <c r="K207" s="293"/>
      <c r="L207" s="294"/>
      <c r="M207" s="295" t="s">
        <v>1</v>
      </c>
      <c r="N207" s="296" t="s">
        <v>41</v>
      </c>
      <c r="O207" s="91"/>
      <c r="P207" s="246">
        <f>O207*H207</f>
        <v>0</v>
      </c>
      <c r="Q207" s="246">
        <v>0.027</v>
      </c>
      <c r="R207" s="246">
        <f>Q207*H207</f>
        <v>6.4538909999999996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174</v>
      </c>
      <c r="AT207" s="248" t="s">
        <v>263</v>
      </c>
      <c r="AU207" s="248" t="s">
        <v>86</v>
      </c>
      <c r="AY207" s="17" t="s">
        <v>125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149</v>
      </c>
      <c r="BM207" s="248" t="s">
        <v>977</v>
      </c>
    </row>
    <row r="208" s="14" customFormat="1">
      <c r="A208" s="14"/>
      <c r="B208" s="261"/>
      <c r="C208" s="262"/>
      <c r="D208" s="252" t="s">
        <v>134</v>
      </c>
      <c r="E208" s="263" t="s">
        <v>1</v>
      </c>
      <c r="F208" s="264" t="s">
        <v>978</v>
      </c>
      <c r="G208" s="262"/>
      <c r="H208" s="265">
        <v>235.5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134</v>
      </c>
      <c r="AU208" s="271" t="s">
        <v>86</v>
      </c>
      <c r="AV208" s="14" t="s">
        <v>86</v>
      </c>
      <c r="AW208" s="14" t="s">
        <v>32</v>
      </c>
      <c r="AX208" s="14" t="s">
        <v>84</v>
      </c>
      <c r="AY208" s="271" t="s">
        <v>125</v>
      </c>
    </row>
    <row r="209" s="14" customFormat="1">
      <c r="A209" s="14"/>
      <c r="B209" s="261"/>
      <c r="C209" s="262"/>
      <c r="D209" s="252" t="s">
        <v>134</v>
      </c>
      <c r="E209" s="262"/>
      <c r="F209" s="264" t="s">
        <v>979</v>
      </c>
      <c r="G209" s="262"/>
      <c r="H209" s="265">
        <v>239.03299999999999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1" t="s">
        <v>134</v>
      </c>
      <c r="AU209" s="271" t="s">
        <v>86</v>
      </c>
      <c r="AV209" s="14" t="s">
        <v>86</v>
      </c>
      <c r="AW209" s="14" t="s">
        <v>4</v>
      </c>
      <c r="AX209" s="14" t="s">
        <v>84</v>
      </c>
      <c r="AY209" s="271" t="s">
        <v>125</v>
      </c>
    </row>
    <row r="210" s="2" customFormat="1" ht="24.15" customHeight="1">
      <c r="A210" s="38"/>
      <c r="B210" s="39"/>
      <c r="C210" s="286" t="s">
        <v>348</v>
      </c>
      <c r="D210" s="286" t="s">
        <v>263</v>
      </c>
      <c r="E210" s="287" t="s">
        <v>571</v>
      </c>
      <c r="F210" s="288" t="s">
        <v>572</v>
      </c>
      <c r="G210" s="289" t="s">
        <v>282</v>
      </c>
      <c r="H210" s="290">
        <v>4.5679999999999996</v>
      </c>
      <c r="I210" s="291"/>
      <c r="J210" s="292">
        <f>ROUND(I210*H210,2)</f>
        <v>0</v>
      </c>
      <c r="K210" s="293"/>
      <c r="L210" s="294"/>
      <c r="M210" s="295" t="s">
        <v>1</v>
      </c>
      <c r="N210" s="296" t="s">
        <v>41</v>
      </c>
      <c r="O210" s="91"/>
      <c r="P210" s="246">
        <f>O210*H210</f>
        <v>0</v>
      </c>
      <c r="Q210" s="246">
        <v>0.084379999999999997</v>
      </c>
      <c r="R210" s="246">
        <f>Q210*H210</f>
        <v>0.38544783999999993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174</v>
      </c>
      <c r="AT210" s="248" t="s">
        <v>263</v>
      </c>
      <c r="AU210" s="248" t="s">
        <v>86</v>
      </c>
      <c r="AY210" s="17" t="s">
        <v>125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84</v>
      </c>
      <c r="BK210" s="249">
        <f>ROUND(I210*H210,2)</f>
        <v>0</v>
      </c>
      <c r="BL210" s="17" t="s">
        <v>149</v>
      </c>
      <c r="BM210" s="248" t="s">
        <v>980</v>
      </c>
    </row>
    <row r="211" s="14" customFormat="1">
      <c r="A211" s="14"/>
      <c r="B211" s="261"/>
      <c r="C211" s="262"/>
      <c r="D211" s="252" t="s">
        <v>134</v>
      </c>
      <c r="E211" s="263" t="s">
        <v>1</v>
      </c>
      <c r="F211" s="264" t="s">
        <v>981</v>
      </c>
      <c r="G211" s="262"/>
      <c r="H211" s="265">
        <v>4.5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1" t="s">
        <v>134</v>
      </c>
      <c r="AU211" s="271" t="s">
        <v>86</v>
      </c>
      <c r="AV211" s="14" t="s">
        <v>86</v>
      </c>
      <c r="AW211" s="14" t="s">
        <v>32</v>
      </c>
      <c r="AX211" s="14" t="s">
        <v>84</v>
      </c>
      <c r="AY211" s="271" t="s">
        <v>125</v>
      </c>
    </row>
    <row r="212" s="14" customFormat="1">
      <c r="A212" s="14"/>
      <c r="B212" s="261"/>
      <c r="C212" s="262"/>
      <c r="D212" s="252" t="s">
        <v>134</v>
      </c>
      <c r="E212" s="262"/>
      <c r="F212" s="264" t="s">
        <v>982</v>
      </c>
      <c r="G212" s="262"/>
      <c r="H212" s="265">
        <v>4.5679999999999996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134</v>
      </c>
      <c r="AU212" s="271" t="s">
        <v>86</v>
      </c>
      <c r="AV212" s="14" t="s">
        <v>86</v>
      </c>
      <c r="AW212" s="14" t="s">
        <v>4</v>
      </c>
      <c r="AX212" s="14" t="s">
        <v>84</v>
      </c>
      <c r="AY212" s="271" t="s">
        <v>125</v>
      </c>
    </row>
    <row r="213" s="2" customFormat="1" ht="37.8" customHeight="1">
      <c r="A213" s="38"/>
      <c r="B213" s="39"/>
      <c r="C213" s="236" t="s">
        <v>354</v>
      </c>
      <c r="D213" s="236" t="s">
        <v>128</v>
      </c>
      <c r="E213" s="237" t="s">
        <v>583</v>
      </c>
      <c r="F213" s="238" t="s">
        <v>584</v>
      </c>
      <c r="G213" s="239" t="s">
        <v>282</v>
      </c>
      <c r="H213" s="240">
        <v>120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41</v>
      </c>
      <c r="O213" s="91"/>
      <c r="P213" s="246">
        <f>O213*H213</f>
        <v>0</v>
      </c>
      <c r="Q213" s="246">
        <v>0.10353999999999999</v>
      </c>
      <c r="R213" s="246">
        <f>Q213*H213</f>
        <v>12.424799999999999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149</v>
      </c>
      <c r="AT213" s="248" t="s">
        <v>128</v>
      </c>
      <c r="AU213" s="248" t="s">
        <v>86</v>
      </c>
      <c r="AY213" s="17" t="s">
        <v>125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84</v>
      </c>
      <c r="BK213" s="249">
        <f>ROUND(I213*H213,2)</f>
        <v>0</v>
      </c>
      <c r="BL213" s="17" t="s">
        <v>149</v>
      </c>
      <c r="BM213" s="248" t="s">
        <v>983</v>
      </c>
    </row>
    <row r="214" s="14" customFormat="1">
      <c r="A214" s="14"/>
      <c r="B214" s="261"/>
      <c r="C214" s="262"/>
      <c r="D214" s="252" t="s">
        <v>134</v>
      </c>
      <c r="E214" s="263" t="s">
        <v>1</v>
      </c>
      <c r="F214" s="264" t="s">
        <v>984</v>
      </c>
      <c r="G214" s="262"/>
      <c r="H214" s="265">
        <v>120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134</v>
      </c>
      <c r="AU214" s="271" t="s">
        <v>86</v>
      </c>
      <c r="AV214" s="14" t="s">
        <v>86</v>
      </c>
      <c r="AW214" s="14" t="s">
        <v>32</v>
      </c>
      <c r="AX214" s="14" t="s">
        <v>84</v>
      </c>
      <c r="AY214" s="271" t="s">
        <v>125</v>
      </c>
    </row>
    <row r="215" s="12" customFormat="1" ht="22.8" customHeight="1">
      <c r="A215" s="12"/>
      <c r="B215" s="220"/>
      <c r="C215" s="221"/>
      <c r="D215" s="222" t="s">
        <v>75</v>
      </c>
      <c r="E215" s="234" t="s">
        <v>183</v>
      </c>
      <c r="F215" s="234" t="s">
        <v>633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SUM(P216:P237)</f>
        <v>0</v>
      </c>
      <c r="Q215" s="228"/>
      <c r="R215" s="229">
        <f>SUM(R216:R237)</f>
        <v>20.549316999999998</v>
      </c>
      <c r="S215" s="228"/>
      <c r="T215" s="230">
        <f>SUM(T216:T237)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84</v>
      </c>
      <c r="AT215" s="232" t="s">
        <v>75</v>
      </c>
      <c r="AU215" s="232" t="s">
        <v>84</v>
      </c>
      <c r="AY215" s="231" t="s">
        <v>125</v>
      </c>
      <c r="BK215" s="233">
        <f>SUM(BK216:BK237)</f>
        <v>0</v>
      </c>
    </row>
    <row r="216" s="2" customFormat="1" ht="14.4" customHeight="1">
      <c r="A216" s="38"/>
      <c r="B216" s="39"/>
      <c r="C216" s="236" t="s">
        <v>359</v>
      </c>
      <c r="D216" s="236" t="s">
        <v>128</v>
      </c>
      <c r="E216" s="237" t="s">
        <v>985</v>
      </c>
      <c r="F216" s="238" t="s">
        <v>986</v>
      </c>
      <c r="G216" s="239" t="s">
        <v>351</v>
      </c>
      <c r="H216" s="240">
        <v>1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41</v>
      </c>
      <c r="O216" s="91"/>
      <c r="P216" s="246">
        <f>O216*H216</f>
        <v>0</v>
      </c>
      <c r="Q216" s="246">
        <v>0.11171</v>
      </c>
      <c r="R216" s="246">
        <f>Q216*H216</f>
        <v>0.11171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149</v>
      </c>
      <c r="AT216" s="248" t="s">
        <v>128</v>
      </c>
      <c r="AU216" s="248" t="s">
        <v>86</v>
      </c>
      <c r="AY216" s="17" t="s">
        <v>125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84</v>
      </c>
      <c r="BK216" s="249">
        <f>ROUND(I216*H216,2)</f>
        <v>0</v>
      </c>
      <c r="BL216" s="17" t="s">
        <v>149</v>
      </c>
      <c r="BM216" s="248" t="s">
        <v>987</v>
      </c>
    </row>
    <row r="217" s="14" customFormat="1">
      <c r="A217" s="14"/>
      <c r="B217" s="261"/>
      <c r="C217" s="262"/>
      <c r="D217" s="252" t="s">
        <v>134</v>
      </c>
      <c r="E217" s="263" t="s">
        <v>1</v>
      </c>
      <c r="F217" s="264" t="s">
        <v>84</v>
      </c>
      <c r="G217" s="262"/>
      <c r="H217" s="265">
        <v>1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134</v>
      </c>
      <c r="AU217" s="271" t="s">
        <v>86</v>
      </c>
      <c r="AV217" s="14" t="s">
        <v>86</v>
      </c>
      <c r="AW217" s="14" t="s">
        <v>32</v>
      </c>
      <c r="AX217" s="14" t="s">
        <v>84</v>
      </c>
      <c r="AY217" s="271" t="s">
        <v>125</v>
      </c>
    </row>
    <row r="218" s="2" customFormat="1" ht="37.8" customHeight="1">
      <c r="A218" s="38"/>
      <c r="B218" s="39"/>
      <c r="C218" s="286" t="s">
        <v>363</v>
      </c>
      <c r="D218" s="286" t="s">
        <v>263</v>
      </c>
      <c r="E218" s="287" t="s">
        <v>988</v>
      </c>
      <c r="F218" s="288" t="s">
        <v>989</v>
      </c>
      <c r="G218" s="289" t="s">
        <v>351</v>
      </c>
      <c r="H218" s="290">
        <v>1</v>
      </c>
      <c r="I218" s="291"/>
      <c r="J218" s="292">
        <f>ROUND(I218*H218,2)</f>
        <v>0</v>
      </c>
      <c r="K218" s="293"/>
      <c r="L218" s="294"/>
      <c r="M218" s="295" t="s">
        <v>1</v>
      </c>
      <c r="N218" s="296" t="s">
        <v>41</v>
      </c>
      <c r="O218" s="91"/>
      <c r="P218" s="246">
        <f>O218*H218</f>
        <v>0</v>
      </c>
      <c r="Q218" s="246">
        <v>0.0094999999999999998</v>
      </c>
      <c r="R218" s="246">
        <f>Q218*H218</f>
        <v>0.0094999999999999998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174</v>
      </c>
      <c r="AT218" s="248" t="s">
        <v>263</v>
      </c>
      <c r="AU218" s="248" t="s">
        <v>86</v>
      </c>
      <c r="AY218" s="17" t="s">
        <v>125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84</v>
      </c>
      <c r="BK218" s="249">
        <f>ROUND(I218*H218,2)</f>
        <v>0</v>
      </c>
      <c r="BL218" s="17" t="s">
        <v>149</v>
      </c>
      <c r="BM218" s="248" t="s">
        <v>990</v>
      </c>
    </row>
    <row r="219" s="14" customFormat="1">
      <c r="A219" s="14"/>
      <c r="B219" s="261"/>
      <c r="C219" s="262"/>
      <c r="D219" s="252" t="s">
        <v>134</v>
      </c>
      <c r="E219" s="263" t="s">
        <v>1</v>
      </c>
      <c r="F219" s="264" t="s">
        <v>84</v>
      </c>
      <c r="G219" s="262"/>
      <c r="H219" s="265">
        <v>1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134</v>
      </c>
      <c r="AU219" s="271" t="s">
        <v>86</v>
      </c>
      <c r="AV219" s="14" t="s">
        <v>86</v>
      </c>
      <c r="AW219" s="14" t="s">
        <v>32</v>
      </c>
      <c r="AX219" s="14" t="s">
        <v>84</v>
      </c>
      <c r="AY219" s="271" t="s">
        <v>125</v>
      </c>
    </row>
    <row r="220" s="2" customFormat="1" ht="49.05" customHeight="1">
      <c r="A220" s="38"/>
      <c r="B220" s="39"/>
      <c r="C220" s="236" t="s">
        <v>367</v>
      </c>
      <c r="D220" s="236" t="s">
        <v>128</v>
      </c>
      <c r="E220" s="237" t="s">
        <v>723</v>
      </c>
      <c r="F220" s="238" t="s">
        <v>724</v>
      </c>
      <c r="G220" s="239" t="s">
        <v>332</v>
      </c>
      <c r="H220" s="240">
        <v>91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41</v>
      </c>
      <c r="O220" s="91"/>
      <c r="P220" s="246">
        <f>O220*H220</f>
        <v>0</v>
      </c>
      <c r="Q220" s="246">
        <v>0.15540000000000001</v>
      </c>
      <c r="R220" s="246">
        <f>Q220*H220</f>
        <v>14.141400000000001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149</v>
      </c>
      <c r="AT220" s="248" t="s">
        <v>128</v>
      </c>
      <c r="AU220" s="248" t="s">
        <v>86</v>
      </c>
      <c r="AY220" s="17" t="s">
        <v>125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84</v>
      </c>
      <c r="BK220" s="249">
        <f>ROUND(I220*H220,2)</f>
        <v>0</v>
      </c>
      <c r="BL220" s="17" t="s">
        <v>149</v>
      </c>
      <c r="BM220" s="248" t="s">
        <v>991</v>
      </c>
    </row>
    <row r="221" s="13" customFormat="1">
      <c r="A221" s="13"/>
      <c r="B221" s="250"/>
      <c r="C221" s="251"/>
      <c r="D221" s="252" t="s">
        <v>134</v>
      </c>
      <c r="E221" s="253" t="s">
        <v>1</v>
      </c>
      <c r="F221" s="254" t="s">
        <v>726</v>
      </c>
      <c r="G221" s="251"/>
      <c r="H221" s="253" t="s">
        <v>1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134</v>
      </c>
      <c r="AU221" s="260" t="s">
        <v>86</v>
      </c>
      <c r="AV221" s="13" t="s">
        <v>84</v>
      </c>
      <c r="AW221" s="13" t="s">
        <v>32</v>
      </c>
      <c r="AX221" s="13" t="s">
        <v>76</v>
      </c>
      <c r="AY221" s="260" t="s">
        <v>125</v>
      </c>
    </row>
    <row r="222" s="14" customFormat="1">
      <c r="A222" s="14"/>
      <c r="B222" s="261"/>
      <c r="C222" s="262"/>
      <c r="D222" s="252" t="s">
        <v>134</v>
      </c>
      <c r="E222" s="263" t="s">
        <v>1</v>
      </c>
      <c r="F222" s="264" t="s">
        <v>515</v>
      </c>
      <c r="G222" s="262"/>
      <c r="H222" s="265">
        <v>55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134</v>
      </c>
      <c r="AU222" s="271" t="s">
        <v>86</v>
      </c>
      <c r="AV222" s="14" t="s">
        <v>86</v>
      </c>
      <c r="AW222" s="14" t="s">
        <v>32</v>
      </c>
      <c r="AX222" s="14" t="s">
        <v>76</v>
      </c>
      <c r="AY222" s="271" t="s">
        <v>125</v>
      </c>
    </row>
    <row r="223" s="13" customFormat="1">
      <c r="A223" s="13"/>
      <c r="B223" s="250"/>
      <c r="C223" s="251"/>
      <c r="D223" s="252" t="s">
        <v>134</v>
      </c>
      <c r="E223" s="253" t="s">
        <v>1</v>
      </c>
      <c r="F223" s="254" t="s">
        <v>727</v>
      </c>
      <c r="G223" s="251"/>
      <c r="H223" s="253" t="s">
        <v>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134</v>
      </c>
      <c r="AU223" s="260" t="s">
        <v>86</v>
      </c>
      <c r="AV223" s="13" t="s">
        <v>84</v>
      </c>
      <c r="AW223" s="13" t="s">
        <v>32</v>
      </c>
      <c r="AX223" s="13" t="s">
        <v>76</v>
      </c>
      <c r="AY223" s="260" t="s">
        <v>125</v>
      </c>
    </row>
    <row r="224" s="14" customFormat="1">
      <c r="A224" s="14"/>
      <c r="B224" s="261"/>
      <c r="C224" s="262"/>
      <c r="D224" s="252" t="s">
        <v>134</v>
      </c>
      <c r="E224" s="263" t="s">
        <v>1</v>
      </c>
      <c r="F224" s="264" t="s">
        <v>406</v>
      </c>
      <c r="G224" s="262"/>
      <c r="H224" s="265">
        <v>36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134</v>
      </c>
      <c r="AU224" s="271" t="s">
        <v>86</v>
      </c>
      <c r="AV224" s="14" t="s">
        <v>86</v>
      </c>
      <c r="AW224" s="14" t="s">
        <v>32</v>
      </c>
      <c r="AX224" s="14" t="s">
        <v>76</v>
      </c>
      <c r="AY224" s="271" t="s">
        <v>125</v>
      </c>
    </row>
    <row r="225" s="15" customFormat="1">
      <c r="A225" s="15"/>
      <c r="B225" s="275"/>
      <c r="C225" s="276"/>
      <c r="D225" s="252" t="s">
        <v>134</v>
      </c>
      <c r="E225" s="277" t="s">
        <v>1</v>
      </c>
      <c r="F225" s="278" t="s">
        <v>225</v>
      </c>
      <c r="G225" s="276"/>
      <c r="H225" s="279">
        <v>91</v>
      </c>
      <c r="I225" s="280"/>
      <c r="J225" s="276"/>
      <c r="K225" s="276"/>
      <c r="L225" s="281"/>
      <c r="M225" s="282"/>
      <c r="N225" s="283"/>
      <c r="O225" s="283"/>
      <c r="P225" s="283"/>
      <c r="Q225" s="283"/>
      <c r="R225" s="283"/>
      <c r="S225" s="283"/>
      <c r="T225" s="28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5" t="s">
        <v>134</v>
      </c>
      <c r="AU225" s="285" t="s">
        <v>86</v>
      </c>
      <c r="AV225" s="15" t="s">
        <v>149</v>
      </c>
      <c r="AW225" s="15" t="s">
        <v>32</v>
      </c>
      <c r="AX225" s="15" t="s">
        <v>84</v>
      </c>
      <c r="AY225" s="285" t="s">
        <v>125</v>
      </c>
    </row>
    <row r="226" s="2" customFormat="1" ht="14.4" customHeight="1">
      <c r="A226" s="38"/>
      <c r="B226" s="39"/>
      <c r="C226" s="286" t="s">
        <v>371</v>
      </c>
      <c r="D226" s="286" t="s">
        <v>263</v>
      </c>
      <c r="E226" s="287" t="s">
        <v>730</v>
      </c>
      <c r="F226" s="288" t="s">
        <v>731</v>
      </c>
      <c r="G226" s="289" t="s">
        <v>332</v>
      </c>
      <c r="H226" s="290">
        <v>55.825000000000003</v>
      </c>
      <c r="I226" s="291"/>
      <c r="J226" s="292">
        <f>ROUND(I226*H226,2)</f>
        <v>0</v>
      </c>
      <c r="K226" s="293"/>
      <c r="L226" s="294"/>
      <c r="M226" s="295" t="s">
        <v>1</v>
      </c>
      <c r="N226" s="296" t="s">
        <v>41</v>
      </c>
      <c r="O226" s="91"/>
      <c r="P226" s="246">
        <f>O226*H226</f>
        <v>0</v>
      </c>
      <c r="Q226" s="246">
        <v>0.081000000000000003</v>
      </c>
      <c r="R226" s="246">
        <f>Q226*H226</f>
        <v>4.5218250000000006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174</v>
      </c>
      <c r="AT226" s="248" t="s">
        <v>263</v>
      </c>
      <c r="AU226" s="248" t="s">
        <v>86</v>
      </c>
      <c r="AY226" s="17" t="s">
        <v>125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84</v>
      </c>
      <c r="BK226" s="249">
        <f>ROUND(I226*H226,2)</f>
        <v>0</v>
      </c>
      <c r="BL226" s="17" t="s">
        <v>149</v>
      </c>
      <c r="BM226" s="248" t="s">
        <v>992</v>
      </c>
    </row>
    <row r="227" s="14" customFormat="1">
      <c r="A227" s="14"/>
      <c r="B227" s="261"/>
      <c r="C227" s="262"/>
      <c r="D227" s="252" t="s">
        <v>134</v>
      </c>
      <c r="E227" s="263" t="s">
        <v>1</v>
      </c>
      <c r="F227" s="264" t="s">
        <v>515</v>
      </c>
      <c r="G227" s="262"/>
      <c r="H227" s="265">
        <v>55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134</v>
      </c>
      <c r="AU227" s="271" t="s">
        <v>86</v>
      </c>
      <c r="AV227" s="14" t="s">
        <v>86</v>
      </c>
      <c r="AW227" s="14" t="s">
        <v>32</v>
      </c>
      <c r="AX227" s="14" t="s">
        <v>84</v>
      </c>
      <c r="AY227" s="271" t="s">
        <v>125</v>
      </c>
    </row>
    <row r="228" s="14" customFormat="1">
      <c r="A228" s="14"/>
      <c r="B228" s="261"/>
      <c r="C228" s="262"/>
      <c r="D228" s="252" t="s">
        <v>134</v>
      </c>
      <c r="E228" s="262"/>
      <c r="F228" s="264" t="s">
        <v>993</v>
      </c>
      <c r="G228" s="262"/>
      <c r="H228" s="265">
        <v>55.825000000000003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134</v>
      </c>
      <c r="AU228" s="271" t="s">
        <v>86</v>
      </c>
      <c r="AV228" s="14" t="s">
        <v>86</v>
      </c>
      <c r="AW228" s="14" t="s">
        <v>4</v>
      </c>
      <c r="AX228" s="14" t="s">
        <v>84</v>
      </c>
      <c r="AY228" s="271" t="s">
        <v>125</v>
      </c>
    </row>
    <row r="229" s="2" customFormat="1" ht="14.4" customHeight="1">
      <c r="A229" s="38"/>
      <c r="B229" s="39"/>
      <c r="C229" s="286" t="s">
        <v>375</v>
      </c>
      <c r="D229" s="286" t="s">
        <v>263</v>
      </c>
      <c r="E229" s="287" t="s">
        <v>735</v>
      </c>
      <c r="F229" s="288" t="s">
        <v>736</v>
      </c>
      <c r="G229" s="289" t="s">
        <v>332</v>
      </c>
      <c r="H229" s="290">
        <v>36.539999999999999</v>
      </c>
      <c r="I229" s="291"/>
      <c r="J229" s="292">
        <f>ROUND(I229*H229,2)</f>
        <v>0</v>
      </c>
      <c r="K229" s="293"/>
      <c r="L229" s="294"/>
      <c r="M229" s="295" t="s">
        <v>1</v>
      </c>
      <c r="N229" s="296" t="s">
        <v>41</v>
      </c>
      <c r="O229" s="91"/>
      <c r="P229" s="246">
        <f>O229*H229</f>
        <v>0</v>
      </c>
      <c r="Q229" s="246">
        <v>0.048300000000000003</v>
      </c>
      <c r="R229" s="246">
        <f>Q229*H229</f>
        <v>1.7648820000000001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174</v>
      </c>
      <c r="AT229" s="248" t="s">
        <v>263</v>
      </c>
      <c r="AU229" s="248" t="s">
        <v>86</v>
      </c>
      <c r="AY229" s="17" t="s">
        <v>125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84</v>
      </c>
      <c r="BK229" s="249">
        <f>ROUND(I229*H229,2)</f>
        <v>0</v>
      </c>
      <c r="BL229" s="17" t="s">
        <v>149</v>
      </c>
      <c r="BM229" s="248" t="s">
        <v>994</v>
      </c>
    </row>
    <row r="230" s="14" customFormat="1">
      <c r="A230" s="14"/>
      <c r="B230" s="261"/>
      <c r="C230" s="262"/>
      <c r="D230" s="252" t="s">
        <v>134</v>
      </c>
      <c r="E230" s="263" t="s">
        <v>1</v>
      </c>
      <c r="F230" s="264" t="s">
        <v>406</v>
      </c>
      <c r="G230" s="262"/>
      <c r="H230" s="265">
        <v>36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134</v>
      </c>
      <c r="AU230" s="271" t="s">
        <v>86</v>
      </c>
      <c r="AV230" s="14" t="s">
        <v>86</v>
      </c>
      <c r="AW230" s="14" t="s">
        <v>32</v>
      </c>
      <c r="AX230" s="14" t="s">
        <v>84</v>
      </c>
      <c r="AY230" s="271" t="s">
        <v>125</v>
      </c>
    </row>
    <row r="231" s="14" customFormat="1">
      <c r="A231" s="14"/>
      <c r="B231" s="261"/>
      <c r="C231" s="262"/>
      <c r="D231" s="252" t="s">
        <v>134</v>
      </c>
      <c r="E231" s="262"/>
      <c r="F231" s="264" t="s">
        <v>995</v>
      </c>
      <c r="G231" s="262"/>
      <c r="H231" s="265">
        <v>36.539999999999999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134</v>
      </c>
      <c r="AU231" s="271" t="s">
        <v>86</v>
      </c>
      <c r="AV231" s="14" t="s">
        <v>86</v>
      </c>
      <c r="AW231" s="14" t="s">
        <v>4</v>
      </c>
      <c r="AX231" s="14" t="s">
        <v>84</v>
      </c>
      <c r="AY231" s="271" t="s">
        <v>125</v>
      </c>
    </row>
    <row r="232" s="2" customFormat="1" ht="14.4" customHeight="1">
      <c r="A232" s="38"/>
      <c r="B232" s="39"/>
      <c r="C232" s="236" t="s">
        <v>380</v>
      </c>
      <c r="D232" s="236" t="s">
        <v>128</v>
      </c>
      <c r="E232" s="237" t="s">
        <v>762</v>
      </c>
      <c r="F232" s="238" t="s">
        <v>763</v>
      </c>
      <c r="G232" s="239" t="s">
        <v>351</v>
      </c>
      <c r="H232" s="240">
        <v>4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41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149</v>
      </c>
      <c r="AT232" s="248" t="s">
        <v>128</v>
      </c>
      <c r="AU232" s="248" t="s">
        <v>86</v>
      </c>
      <c r="AY232" s="17" t="s">
        <v>125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84</v>
      </c>
      <c r="BK232" s="249">
        <f>ROUND(I232*H232,2)</f>
        <v>0</v>
      </c>
      <c r="BL232" s="17" t="s">
        <v>149</v>
      </c>
      <c r="BM232" s="248" t="s">
        <v>996</v>
      </c>
    </row>
    <row r="233" s="13" customFormat="1">
      <c r="A233" s="13"/>
      <c r="B233" s="250"/>
      <c r="C233" s="251"/>
      <c r="D233" s="252" t="s">
        <v>134</v>
      </c>
      <c r="E233" s="253" t="s">
        <v>1</v>
      </c>
      <c r="F233" s="254" t="s">
        <v>765</v>
      </c>
      <c r="G233" s="251"/>
      <c r="H233" s="253" t="s">
        <v>1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134</v>
      </c>
      <c r="AU233" s="260" t="s">
        <v>86</v>
      </c>
      <c r="AV233" s="13" t="s">
        <v>84</v>
      </c>
      <c r="AW233" s="13" t="s">
        <v>32</v>
      </c>
      <c r="AX233" s="13" t="s">
        <v>76</v>
      </c>
      <c r="AY233" s="260" t="s">
        <v>125</v>
      </c>
    </row>
    <row r="234" s="14" customFormat="1">
      <c r="A234" s="14"/>
      <c r="B234" s="261"/>
      <c r="C234" s="262"/>
      <c r="D234" s="252" t="s">
        <v>134</v>
      </c>
      <c r="E234" s="263" t="s">
        <v>1</v>
      </c>
      <c r="F234" s="264" t="s">
        <v>86</v>
      </c>
      <c r="G234" s="262"/>
      <c r="H234" s="265">
        <v>2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134</v>
      </c>
      <c r="AU234" s="271" t="s">
        <v>86</v>
      </c>
      <c r="AV234" s="14" t="s">
        <v>86</v>
      </c>
      <c r="AW234" s="14" t="s">
        <v>32</v>
      </c>
      <c r="AX234" s="14" t="s">
        <v>76</v>
      </c>
      <c r="AY234" s="271" t="s">
        <v>125</v>
      </c>
    </row>
    <row r="235" s="13" customFormat="1">
      <c r="A235" s="13"/>
      <c r="B235" s="250"/>
      <c r="C235" s="251"/>
      <c r="D235" s="252" t="s">
        <v>134</v>
      </c>
      <c r="E235" s="253" t="s">
        <v>1</v>
      </c>
      <c r="F235" s="254" t="s">
        <v>997</v>
      </c>
      <c r="G235" s="251"/>
      <c r="H235" s="253" t="s">
        <v>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134</v>
      </c>
      <c r="AU235" s="260" t="s">
        <v>86</v>
      </c>
      <c r="AV235" s="13" t="s">
        <v>84</v>
      </c>
      <c r="AW235" s="13" t="s">
        <v>32</v>
      </c>
      <c r="AX235" s="13" t="s">
        <v>76</v>
      </c>
      <c r="AY235" s="260" t="s">
        <v>125</v>
      </c>
    </row>
    <row r="236" s="14" customFormat="1">
      <c r="A236" s="14"/>
      <c r="B236" s="261"/>
      <c r="C236" s="262"/>
      <c r="D236" s="252" t="s">
        <v>134</v>
      </c>
      <c r="E236" s="263" t="s">
        <v>1</v>
      </c>
      <c r="F236" s="264" t="s">
        <v>86</v>
      </c>
      <c r="G236" s="262"/>
      <c r="H236" s="265">
        <v>2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134</v>
      </c>
      <c r="AU236" s="271" t="s">
        <v>86</v>
      </c>
      <c r="AV236" s="14" t="s">
        <v>86</v>
      </c>
      <c r="AW236" s="14" t="s">
        <v>32</v>
      </c>
      <c r="AX236" s="14" t="s">
        <v>76</v>
      </c>
      <c r="AY236" s="271" t="s">
        <v>125</v>
      </c>
    </row>
    <row r="237" s="15" customFormat="1">
      <c r="A237" s="15"/>
      <c r="B237" s="275"/>
      <c r="C237" s="276"/>
      <c r="D237" s="252" t="s">
        <v>134</v>
      </c>
      <c r="E237" s="277" t="s">
        <v>1</v>
      </c>
      <c r="F237" s="278" t="s">
        <v>225</v>
      </c>
      <c r="G237" s="276"/>
      <c r="H237" s="279">
        <v>4</v>
      </c>
      <c r="I237" s="280"/>
      <c r="J237" s="276"/>
      <c r="K237" s="276"/>
      <c r="L237" s="281"/>
      <c r="M237" s="282"/>
      <c r="N237" s="283"/>
      <c r="O237" s="283"/>
      <c r="P237" s="283"/>
      <c r="Q237" s="283"/>
      <c r="R237" s="283"/>
      <c r="S237" s="283"/>
      <c r="T237" s="28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5" t="s">
        <v>134</v>
      </c>
      <c r="AU237" s="285" t="s">
        <v>86</v>
      </c>
      <c r="AV237" s="15" t="s">
        <v>149</v>
      </c>
      <c r="AW237" s="15" t="s">
        <v>32</v>
      </c>
      <c r="AX237" s="15" t="s">
        <v>84</v>
      </c>
      <c r="AY237" s="285" t="s">
        <v>125</v>
      </c>
    </row>
    <row r="238" s="12" customFormat="1" ht="22.8" customHeight="1">
      <c r="A238" s="12"/>
      <c r="B238" s="220"/>
      <c r="C238" s="221"/>
      <c r="D238" s="222" t="s">
        <v>75</v>
      </c>
      <c r="E238" s="234" t="s">
        <v>816</v>
      </c>
      <c r="F238" s="234" t="s">
        <v>817</v>
      </c>
      <c r="G238" s="221"/>
      <c r="H238" s="221"/>
      <c r="I238" s="224"/>
      <c r="J238" s="235">
        <f>BK238</f>
        <v>0</v>
      </c>
      <c r="K238" s="221"/>
      <c r="L238" s="226"/>
      <c r="M238" s="227"/>
      <c r="N238" s="228"/>
      <c r="O238" s="228"/>
      <c r="P238" s="229">
        <f>SUM(P239:P240)</f>
        <v>0</v>
      </c>
      <c r="Q238" s="228"/>
      <c r="R238" s="229">
        <f>SUM(R239:R240)</f>
        <v>0</v>
      </c>
      <c r="S238" s="228"/>
      <c r="T238" s="230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1" t="s">
        <v>84</v>
      </c>
      <c r="AT238" s="232" t="s">
        <v>75</v>
      </c>
      <c r="AU238" s="232" t="s">
        <v>84</v>
      </c>
      <c r="AY238" s="231" t="s">
        <v>125</v>
      </c>
      <c r="BK238" s="233">
        <f>SUM(BK239:BK240)</f>
        <v>0</v>
      </c>
    </row>
    <row r="239" s="2" customFormat="1" ht="37.8" customHeight="1">
      <c r="A239" s="38"/>
      <c r="B239" s="39"/>
      <c r="C239" s="236" t="s">
        <v>385</v>
      </c>
      <c r="D239" s="236" t="s">
        <v>128</v>
      </c>
      <c r="E239" s="237" t="s">
        <v>819</v>
      </c>
      <c r="F239" s="238" t="s">
        <v>820</v>
      </c>
      <c r="G239" s="239" t="s">
        <v>252</v>
      </c>
      <c r="H239" s="240">
        <v>113.05200000000001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41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149</v>
      </c>
      <c r="AT239" s="248" t="s">
        <v>128</v>
      </c>
      <c r="AU239" s="248" t="s">
        <v>86</v>
      </c>
      <c r="AY239" s="17" t="s">
        <v>125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84</v>
      </c>
      <c r="BK239" s="249">
        <f>ROUND(I239*H239,2)</f>
        <v>0</v>
      </c>
      <c r="BL239" s="17" t="s">
        <v>149</v>
      </c>
      <c r="BM239" s="248" t="s">
        <v>998</v>
      </c>
    </row>
    <row r="240" s="2" customFormat="1" ht="37.8" customHeight="1">
      <c r="A240" s="38"/>
      <c r="B240" s="39"/>
      <c r="C240" s="236" t="s">
        <v>392</v>
      </c>
      <c r="D240" s="236" t="s">
        <v>128</v>
      </c>
      <c r="E240" s="237" t="s">
        <v>823</v>
      </c>
      <c r="F240" s="238" t="s">
        <v>824</v>
      </c>
      <c r="G240" s="239" t="s">
        <v>252</v>
      </c>
      <c r="H240" s="240">
        <v>113.05200000000001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41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149</v>
      </c>
      <c r="AT240" s="248" t="s">
        <v>128</v>
      </c>
      <c r="AU240" s="248" t="s">
        <v>86</v>
      </c>
      <c r="AY240" s="17" t="s">
        <v>125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84</v>
      </c>
      <c r="BK240" s="249">
        <f>ROUND(I240*H240,2)</f>
        <v>0</v>
      </c>
      <c r="BL240" s="17" t="s">
        <v>149</v>
      </c>
      <c r="BM240" s="248" t="s">
        <v>999</v>
      </c>
    </row>
    <row r="241" s="12" customFormat="1" ht="25.92" customHeight="1">
      <c r="A241" s="12"/>
      <c r="B241" s="220"/>
      <c r="C241" s="221"/>
      <c r="D241" s="222" t="s">
        <v>75</v>
      </c>
      <c r="E241" s="223" t="s">
        <v>826</v>
      </c>
      <c r="F241" s="223" t="s">
        <v>827</v>
      </c>
      <c r="G241" s="221"/>
      <c r="H241" s="221"/>
      <c r="I241" s="224"/>
      <c r="J241" s="225">
        <f>BK241</f>
        <v>0</v>
      </c>
      <c r="K241" s="221"/>
      <c r="L241" s="226"/>
      <c r="M241" s="227"/>
      <c r="N241" s="228"/>
      <c r="O241" s="228"/>
      <c r="P241" s="229">
        <f>P242</f>
        <v>0</v>
      </c>
      <c r="Q241" s="228"/>
      <c r="R241" s="229">
        <f>R242</f>
        <v>0.1802</v>
      </c>
      <c r="S241" s="228"/>
      <c r="T241" s="230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1" t="s">
        <v>86</v>
      </c>
      <c r="AT241" s="232" t="s">
        <v>75</v>
      </c>
      <c r="AU241" s="232" t="s">
        <v>76</v>
      </c>
      <c r="AY241" s="231" t="s">
        <v>125</v>
      </c>
      <c r="BK241" s="233">
        <f>BK242</f>
        <v>0</v>
      </c>
    </row>
    <row r="242" s="12" customFormat="1" ht="22.8" customHeight="1">
      <c r="A242" s="12"/>
      <c r="B242" s="220"/>
      <c r="C242" s="221"/>
      <c r="D242" s="222" t="s">
        <v>75</v>
      </c>
      <c r="E242" s="234" t="s">
        <v>1000</v>
      </c>
      <c r="F242" s="234" t="s">
        <v>1001</v>
      </c>
      <c r="G242" s="221"/>
      <c r="H242" s="221"/>
      <c r="I242" s="224"/>
      <c r="J242" s="235">
        <f>BK242</f>
        <v>0</v>
      </c>
      <c r="K242" s="221"/>
      <c r="L242" s="226"/>
      <c r="M242" s="227"/>
      <c r="N242" s="228"/>
      <c r="O242" s="228"/>
      <c r="P242" s="229">
        <f>SUM(P243:P265)</f>
        <v>0</v>
      </c>
      <c r="Q242" s="228"/>
      <c r="R242" s="229">
        <f>SUM(R243:R265)</f>
        <v>0.1802</v>
      </c>
      <c r="S242" s="228"/>
      <c r="T242" s="230">
        <f>SUM(T243:T265)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1" t="s">
        <v>86</v>
      </c>
      <c r="AT242" s="232" t="s">
        <v>75</v>
      </c>
      <c r="AU242" s="232" t="s">
        <v>84</v>
      </c>
      <c r="AY242" s="231" t="s">
        <v>125</v>
      </c>
      <c r="BK242" s="233">
        <f>SUM(BK243:BK265)</f>
        <v>0</v>
      </c>
    </row>
    <row r="243" s="2" customFormat="1" ht="14.4" customHeight="1">
      <c r="A243" s="38"/>
      <c r="B243" s="39"/>
      <c r="C243" s="236" t="s">
        <v>397</v>
      </c>
      <c r="D243" s="236" t="s">
        <v>128</v>
      </c>
      <c r="E243" s="237" t="s">
        <v>1002</v>
      </c>
      <c r="F243" s="238" t="s">
        <v>1003</v>
      </c>
      <c r="G243" s="239" t="s">
        <v>332</v>
      </c>
      <c r="H243" s="240">
        <v>120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41</v>
      </c>
      <c r="O243" s="91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308</v>
      </c>
      <c r="AT243" s="248" t="s">
        <v>128</v>
      </c>
      <c r="AU243" s="248" t="s">
        <v>86</v>
      </c>
      <c r="AY243" s="17" t="s">
        <v>125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84</v>
      </c>
      <c r="BK243" s="249">
        <f>ROUND(I243*H243,2)</f>
        <v>0</v>
      </c>
      <c r="BL243" s="17" t="s">
        <v>308</v>
      </c>
      <c r="BM243" s="248" t="s">
        <v>1004</v>
      </c>
    </row>
    <row r="244" s="14" customFormat="1">
      <c r="A244" s="14"/>
      <c r="B244" s="261"/>
      <c r="C244" s="262"/>
      <c r="D244" s="252" t="s">
        <v>134</v>
      </c>
      <c r="E244" s="263" t="s">
        <v>1</v>
      </c>
      <c r="F244" s="264" t="s">
        <v>291</v>
      </c>
      <c r="G244" s="262"/>
      <c r="H244" s="265">
        <v>120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1" t="s">
        <v>134</v>
      </c>
      <c r="AU244" s="271" t="s">
        <v>86</v>
      </c>
      <c r="AV244" s="14" t="s">
        <v>86</v>
      </c>
      <c r="AW244" s="14" t="s">
        <v>32</v>
      </c>
      <c r="AX244" s="14" t="s">
        <v>84</v>
      </c>
      <c r="AY244" s="271" t="s">
        <v>125</v>
      </c>
    </row>
    <row r="245" s="2" customFormat="1" ht="14.4" customHeight="1">
      <c r="A245" s="38"/>
      <c r="B245" s="39"/>
      <c r="C245" s="286" t="s">
        <v>402</v>
      </c>
      <c r="D245" s="286" t="s">
        <v>263</v>
      </c>
      <c r="E245" s="287" t="s">
        <v>1005</v>
      </c>
      <c r="F245" s="288" t="s">
        <v>1006</v>
      </c>
      <c r="G245" s="289" t="s">
        <v>332</v>
      </c>
      <c r="H245" s="290">
        <v>120</v>
      </c>
      <c r="I245" s="291"/>
      <c r="J245" s="292">
        <f>ROUND(I245*H245,2)</f>
        <v>0</v>
      </c>
      <c r="K245" s="293"/>
      <c r="L245" s="294"/>
      <c r="M245" s="295" t="s">
        <v>1</v>
      </c>
      <c r="N245" s="296" t="s">
        <v>41</v>
      </c>
      <c r="O245" s="91"/>
      <c r="P245" s="246">
        <f>O245*H245</f>
        <v>0</v>
      </c>
      <c r="Q245" s="246">
        <v>0.00013999999999999999</v>
      </c>
      <c r="R245" s="246">
        <f>Q245*H245</f>
        <v>0.016799999999999999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385</v>
      </c>
      <c r="AT245" s="248" t="s">
        <v>263</v>
      </c>
      <c r="AU245" s="248" t="s">
        <v>86</v>
      </c>
      <c r="AY245" s="17" t="s">
        <v>125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84</v>
      </c>
      <c r="BK245" s="249">
        <f>ROUND(I245*H245,2)</f>
        <v>0</v>
      </c>
      <c r="BL245" s="17" t="s">
        <v>308</v>
      </c>
      <c r="BM245" s="248" t="s">
        <v>1007</v>
      </c>
    </row>
    <row r="246" s="14" customFormat="1">
      <c r="A246" s="14"/>
      <c r="B246" s="261"/>
      <c r="C246" s="262"/>
      <c r="D246" s="252" t="s">
        <v>134</v>
      </c>
      <c r="E246" s="263" t="s">
        <v>1</v>
      </c>
      <c r="F246" s="264" t="s">
        <v>291</v>
      </c>
      <c r="G246" s="262"/>
      <c r="H246" s="265">
        <v>120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134</v>
      </c>
      <c r="AU246" s="271" t="s">
        <v>86</v>
      </c>
      <c r="AV246" s="14" t="s">
        <v>86</v>
      </c>
      <c r="AW246" s="14" t="s">
        <v>32</v>
      </c>
      <c r="AX246" s="14" t="s">
        <v>84</v>
      </c>
      <c r="AY246" s="271" t="s">
        <v>125</v>
      </c>
    </row>
    <row r="247" s="2" customFormat="1" ht="14.4" customHeight="1">
      <c r="A247" s="38"/>
      <c r="B247" s="39"/>
      <c r="C247" s="236" t="s">
        <v>406</v>
      </c>
      <c r="D247" s="236" t="s">
        <v>128</v>
      </c>
      <c r="E247" s="237" t="s">
        <v>1008</v>
      </c>
      <c r="F247" s="238" t="s">
        <v>1009</v>
      </c>
      <c r="G247" s="239" t="s">
        <v>332</v>
      </c>
      <c r="H247" s="240">
        <v>10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41</v>
      </c>
      <c r="O247" s="91"/>
      <c r="P247" s="246">
        <f>O247*H247</f>
        <v>0</v>
      </c>
      <c r="Q247" s="246">
        <v>0</v>
      </c>
      <c r="R247" s="246">
        <f>Q247*H247</f>
        <v>0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308</v>
      </c>
      <c r="AT247" s="248" t="s">
        <v>128</v>
      </c>
      <c r="AU247" s="248" t="s">
        <v>86</v>
      </c>
      <c r="AY247" s="17" t="s">
        <v>125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84</v>
      </c>
      <c r="BK247" s="249">
        <f>ROUND(I247*H247,2)</f>
        <v>0</v>
      </c>
      <c r="BL247" s="17" t="s">
        <v>308</v>
      </c>
      <c r="BM247" s="248" t="s">
        <v>1010</v>
      </c>
    </row>
    <row r="248" s="14" customFormat="1">
      <c r="A248" s="14"/>
      <c r="B248" s="261"/>
      <c r="C248" s="262"/>
      <c r="D248" s="252" t="s">
        <v>134</v>
      </c>
      <c r="E248" s="263" t="s">
        <v>1</v>
      </c>
      <c r="F248" s="264" t="s">
        <v>180</v>
      </c>
      <c r="G248" s="262"/>
      <c r="H248" s="265">
        <v>10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134</v>
      </c>
      <c r="AU248" s="271" t="s">
        <v>86</v>
      </c>
      <c r="AV248" s="14" t="s">
        <v>86</v>
      </c>
      <c r="AW248" s="14" t="s">
        <v>32</v>
      </c>
      <c r="AX248" s="14" t="s">
        <v>84</v>
      </c>
      <c r="AY248" s="271" t="s">
        <v>125</v>
      </c>
    </row>
    <row r="249" s="2" customFormat="1" ht="14.4" customHeight="1">
      <c r="A249" s="38"/>
      <c r="B249" s="39"/>
      <c r="C249" s="286" t="s">
        <v>412</v>
      </c>
      <c r="D249" s="286" t="s">
        <v>263</v>
      </c>
      <c r="E249" s="287" t="s">
        <v>1011</v>
      </c>
      <c r="F249" s="288" t="s">
        <v>1012</v>
      </c>
      <c r="G249" s="289" t="s">
        <v>332</v>
      </c>
      <c r="H249" s="290">
        <v>10</v>
      </c>
      <c r="I249" s="291"/>
      <c r="J249" s="292">
        <f>ROUND(I249*H249,2)</f>
        <v>0</v>
      </c>
      <c r="K249" s="293"/>
      <c r="L249" s="294"/>
      <c r="M249" s="295" t="s">
        <v>1</v>
      </c>
      <c r="N249" s="296" t="s">
        <v>41</v>
      </c>
      <c r="O249" s="91"/>
      <c r="P249" s="246">
        <f>O249*H249</f>
        <v>0</v>
      </c>
      <c r="Q249" s="246">
        <v>0.0080999999999999996</v>
      </c>
      <c r="R249" s="246">
        <f>Q249*H249</f>
        <v>0.080999999999999989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385</v>
      </c>
      <c r="AT249" s="248" t="s">
        <v>263</v>
      </c>
      <c r="AU249" s="248" t="s">
        <v>86</v>
      </c>
      <c r="AY249" s="17" t="s">
        <v>125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84</v>
      </c>
      <c r="BK249" s="249">
        <f>ROUND(I249*H249,2)</f>
        <v>0</v>
      </c>
      <c r="BL249" s="17" t="s">
        <v>308</v>
      </c>
      <c r="BM249" s="248" t="s">
        <v>1013</v>
      </c>
    </row>
    <row r="250" s="14" customFormat="1">
      <c r="A250" s="14"/>
      <c r="B250" s="261"/>
      <c r="C250" s="262"/>
      <c r="D250" s="252" t="s">
        <v>134</v>
      </c>
      <c r="E250" s="263" t="s">
        <v>1</v>
      </c>
      <c r="F250" s="264" t="s">
        <v>180</v>
      </c>
      <c r="G250" s="262"/>
      <c r="H250" s="265">
        <v>10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134</v>
      </c>
      <c r="AU250" s="271" t="s">
        <v>86</v>
      </c>
      <c r="AV250" s="14" t="s">
        <v>86</v>
      </c>
      <c r="AW250" s="14" t="s">
        <v>32</v>
      </c>
      <c r="AX250" s="14" t="s">
        <v>84</v>
      </c>
      <c r="AY250" s="271" t="s">
        <v>125</v>
      </c>
    </row>
    <row r="251" s="2" customFormat="1" ht="14.4" customHeight="1">
      <c r="A251" s="38"/>
      <c r="B251" s="39"/>
      <c r="C251" s="236" t="s">
        <v>422</v>
      </c>
      <c r="D251" s="236" t="s">
        <v>128</v>
      </c>
      <c r="E251" s="237" t="s">
        <v>1014</v>
      </c>
      <c r="F251" s="238" t="s">
        <v>1015</v>
      </c>
      <c r="G251" s="239" t="s">
        <v>332</v>
      </c>
      <c r="H251" s="240">
        <v>10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41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308</v>
      </c>
      <c r="AT251" s="248" t="s">
        <v>128</v>
      </c>
      <c r="AU251" s="248" t="s">
        <v>86</v>
      </c>
      <c r="AY251" s="17" t="s">
        <v>125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84</v>
      </c>
      <c r="BK251" s="249">
        <f>ROUND(I251*H251,2)</f>
        <v>0</v>
      </c>
      <c r="BL251" s="17" t="s">
        <v>308</v>
      </c>
      <c r="BM251" s="248" t="s">
        <v>1016</v>
      </c>
    </row>
    <row r="252" s="14" customFormat="1">
      <c r="A252" s="14"/>
      <c r="B252" s="261"/>
      <c r="C252" s="262"/>
      <c r="D252" s="252" t="s">
        <v>134</v>
      </c>
      <c r="E252" s="263" t="s">
        <v>1</v>
      </c>
      <c r="F252" s="264" t="s">
        <v>180</v>
      </c>
      <c r="G252" s="262"/>
      <c r="H252" s="265">
        <v>10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134</v>
      </c>
      <c r="AU252" s="271" t="s">
        <v>86</v>
      </c>
      <c r="AV252" s="14" t="s">
        <v>86</v>
      </c>
      <c r="AW252" s="14" t="s">
        <v>32</v>
      </c>
      <c r="AX252" s="14" t="s">
        <v>84</v>
      </c>
      <c r="AY252" s="271" t="s">
        <v>125</v>
      </c>
    </row>
    <row r="253" s="2" customFormat="1" ht="14.4" customHeight="1">
      <c r="A253" s="38"/>
      <c r="B253" s="39"/>
      <c r="C253" s="286" t="s">
        <v>429</v>
      </c>
      <c r="D253" s="286" t="s">
        <v>263</v>
      </c>
      <c r="E253" s="287" t="s">
        <v>1017</v>
      </c>
      <c r="F253" s="288" t="s">
        <v>1018</v>
      </c>
      <c r="G253" s="289" t="s">
        <v>332</v>
      </c>
      <c r="H253" s="290">
        <v>10</v>
      </c>
      <c r="I253" s="291"/>
      <c r="J253" s="292">
        <f>ROUND(I253*H253,2)</f>
        <v>0</v>
      </c>
      <c r="K253" s="293"/>
      <c r="L253" s="294"/>
      <c r="M253" s="295" t="s">
        <v>1</v>
      </c>
      <c r="N253" s="296" t="s">
        <v>41</v>
      </c>
      <c r="O253" s="91"/>
      <c r="P253" s="246">
        <f>O253*H253</f>
        <v>0</v>
      </c>
      <c r="Q253" s="246">
        <v>0.0080999999999999996</v>
      </c>
      <c r="R253" s="246">
        <f>Q253*H253</f>
        <v>0.080999999999999989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385</v>
      </c>
      <c r="AT253" s="248" t="s">
        <v>263</v>
      </c>
      <c r="AU253" s="248" t="s">
        <v>86</v>
      </c>
      <c r="AY253" s="17" t="s">
        <v>125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308</v>
      </c>
      <c r="BM253" s="248" t="s">
        <v>1019</v>
      </c>
    </row>
    <row r="254" s="14" customFormat="1">
      <c r="A254" s="14"/>
      <c r="B254" s="261"/>
      <c r="C254" s="262"/>
      <c r="D254" s="252" t="s">
        <v>134</v>
      </c>
      <c r="E254" s="263" t="s">
        <v>1</v>
      </c>
      <c r="F254" s="264" t="s">
        <v>180</v>
      </c>
      <c r="G254" s="262"/>
      <c r="H254" s="265">
        <v>10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134</v>
      </c>
      <c r="AU254" s="271" t="s">
        <v>86</v>
      </c>
      <c r="AV254" s="14" t="s">
        <v>86</v>
      </c>
      <c r="AW254" s="14" t="s">
        <v>32</v>
      </c>
      <c r="AX254" s="14" t="s">
        <v>84</v>
      </c>
      <c r="AY254" s="271" t="s">
        <v>125</v>
      </c>
    </row>
    <row r="255" s="2" customFormat="1" ht="14.4" customHeight="1">
      <c r="A255" s="38"/>
      <c r="B255" s="39"/>
      <c r="C255" s="236" t="s">
        <v>436</v>
      </c>
      <c r="D255" s="236" t="s">
        <v>128</v>
      </c>
      <c r="E255" s="237" t="s">
        <v>1020</v>
      </c>
      <c r="F255" s="238" t="s">
        <v>1021</v>
      </c>
      <c r="G255" s="239" t="s">
        <v>332</v>
      </c>
      <c r="H255" s="240">
        <v>10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41</v>
      </c>
      <c r="O255" s="91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308</v>
      </c>
      <c r="AT255" s="248" t="s">
        <v>128</v>
      </c>
      <c r="AU255" s="248" t="s">
        <v>86</v>
      </c>
      <c r="AY255" s="17" t="s">
        <v>125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84</v>
      </c>
      <c r="BK255" s="249">
        <f>ROUND(I255*H255,2)</f>
        <v>0</v>
      </c>
      <c r="BL255" s="17" t="s">
        <v>308</v>
      </c>
      <c r="BM255" s="248" t="s">
        <v>1022</v>
      </c>
    </row>
    <row r="256" s="14" customFormat="1">
      <c r="A256" s="14"/>
      <c r="B256" s="261"/>
      <c r="C256" s="262"/>
      <c r="D256" s="252" t="s">
        <v>134</v>
      </c>
      <c r="E256" s="263" t="s">
        <v>1</v>
      </c>
      <c r="F256" s="264" t="s">
        <v>180</v>
      </c>
      <c r="G256" s="262"/>
      <c r="H256" s="265">
        <v>10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1" t="s">
        <v>134</v>
      </c>
      <c r="AU256" s="271" t="s">
        <v>86</v>
      </c>
      <c r="AV256" s="14" t="s">
        <v>86</v>
      </c>
      <c r="AW256" s="14" t="s">
        <v>32</v>
      </c>
      <c r="AX256" s="14" t="s">
        <v>84</v>
      </c>
      <c r="AY256" s="271" t="s">
        <v>125</v>
      </c>
    </row>
    <row r="257" s="2" customFormat="1" ht="14.4" customHeight="1">
      <c r="A257" s="38"/>
      <c r="B257" s="39"/>
      <c r="C257" s="286" t="s">
        <v>442</v>
      </c>
      <c r="D257" s="286" t="s">
        <v>263</v>
      </c>
      <c r="E257" s="287" t="s">
        <v>1023</v>
      </c>
      <c r="F257" s="288" t="s">
        <v>1024</v>
      </c>
      <c r="G257" s="289" t="s">
        <v>332</v>
      </c>
      <c r="H257" s="290">
        <v>10</v>
      </c>
      <c r="I257" s="291"/>
      <c r="J257" s="292">
        <f>ROUND(I257*H257,2)</f>
        <v>0</v>
      </c>
      <c r="K257" s="293"/>
      <c r="L257" s="294"/>
      <c r="M257" s="295" t="s">
        <v>1</v>
      </c>
      <c r="N257" s="296" t="s">
        <v>41</v>
      </c>
      <c r="O257" s="91"/>
      <c r="P257" s="246">
        <f>O257*H257</f>
        <v>0</v>
      </c>
      <c r="Q257" s="246">
        <v>0.00013999999999999999</v>
      </c>
      <c r="R257" s="246">
        <f>Q257*H257</f>
        <v>0.0013999999999999998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385</v>
      </c>
      <c r="AT257" s="248" t="s">
        <v>263</v>
      </c>
      <c r="AU257" s="248" t="s">
        <v>86</v>
      </c>
      <c r="AY257" s="17" t="s">
        <v>125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84</v>
      </c>
      <c r="BK257" s="249">
        <f>ROUND(I257*H257,2)</f>
        <v>0</v>
      </c>
      <c r="BL257" s="17" t="s">
        <v>308</v>
      </c>
      <c r="BM257" s="248" t="s">
        <v>1025</v>
      </c>
    </row>
    <row r="258" s="14" customFormat="1">
      <c r="A258" s="14"/>
      <c r="B258" s="261"/>
      <c r="C258" s="262"/>
      <c r="D258" s="252" t="s">
        <v>134</v>
      </c>
      <c r="E258" s="263" t="s">
        <v>1</v>
      </c>
      <c r="F258" s="264" t="s">
        <v>180</v>
      </c>
      <c r="G258" s="262"/>
      <c r="H258" s="265">
        <v>10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134</v>
      </c>
      <c r="AU258" s="271" t="s">
        <v>86</v>
      </c>
      <c r="AV258" s="14" t="s">
        <v>86</v>
      </c>
      <c r="AW258" s="14" t="s">
        <v>32</v>
      </c>
      <c r="AX258" s="14" t="s">
        <v>84</v>
      </c>
      <c r="AY258" s="271" t="s">
        <v>125</v>
      </c>
    </row>
    <row r="259" s="2" customFormat="1" ht="14.4" customHeight="1">
      <c r="A259" s="38"/>
      <c r="B259" s="39"/>
      <c r="C259" s="236" t="s">
        <v>449</v>
      </c>
      <c r="D259" s="236" t="s">
        <v>128</v>
      </c>
      <c r="E259" s="237" t="s">
        <v>1026</v>
      </c>
      <c r="F259" s="238" t="s">
        <v>1027</v>
      </c>
      <c r="G259" s="239" t="s">
        <v>171</v>
      </c>
      <c r="H259" s="240">
        <v>1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41</v>
      </c>
      <c r="O259" s="91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308</v>
      </c>
      <c r="AT259" s="248" t="s">
        <v>128</v>
      </c>
      <c r="AU259" s="248" t="s">
        <v>86</v>
      </c>
      <c r="AY259" s="17" t="s">
        <v>125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84</v>
      </c>
      <c r="BK259" s="249">
        <f>ROUND(I259*H259,2)</f>
        <v>0</v>
      </c>
      <c r="BL259" s="17" t="s">
        <v>308</v>
      </c>
      <c r="BM259" s="248" t="s">
        <v>1028</v>
      </c>
    </row>
    <row r="260" s="14" customFormat="1">
      <c r="A260" s="14"/>
      <c r="B260" s="261"/>
      <c r="C260" s="262"/>
      <c r="D260" s="252" t="s">
        <v>134</v>
      </c>
      <c r="E260" s="263" t="s">
        <v>1</v>
      </c>
      <c r="F260" s="264" t="s">
        <v>84</v>
      </c>
      <c r="G260" s="262"/>
      <c r="H260" s="265">
        <v>1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134</v>
      </c>
      <c r="AU260" s="271" t="s">
        <v>86</v>
      </c>
      <c r="AV260" s="14" t="s">
        <v>86</v>
      </c>
      <c r="AW260" s="14" t="s">
        <v>32</v>
      </c>
      <c r="AX260" s="14" t="s">
        <v>84</v>
      </c>
      <c r="AY260" s="271" t="s">
        <v>125</v>
      </c>
    </row>
    <row r="261" s="2" customFormat="1" ht="24.15" customHeight="1">
      <c r="A261" s="38"/>
      <c r="B261" s="39"/>
      <c r="C261" s="236" t="s">
        <v>456</v>
      </c>
      <c r="D261" s="236" t="s">
        <v>128</v>
      </c>
      <c r="E261" s="237" t="s">
        <v>1029</v>
      </c>
      <c r="F261" s="238" t="s">
        <v>1030</v>
      </c>
      <c r="G261" s="239" t="s">
        <v>177</v>
      </c>
      <c r="H261" s="240">
        <v>1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41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308</v>
      </c>
      <c r="AT261" s="248" t="s">
        <v>128</v>
      </c>
      <c r="AU261" s="248" t="s">
        <v>86</v>
      </c>
      <c r="AY261" s="17" t="s">
        <v>125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84</v>
      </c>
      <c r="BK261" s="249">
        <f>ROUND(I261*H261,2)</f>
        <v>0</v>
      </c>
      <c r="BL261" s="17" t="s">
        <v>308</v>
      </c>
      <c r="BM261" s="248" t="s">
        <v>1031</v>
      </c>
    </row>
    <row r="262" s="13" customFormat="1">
      <c r="A262" s="13"/>
      <c r="B262" s="250"/>
      <c r="C262" s="251"/>
      <c r="D262" s="252" t="s">
        <v>134</v>
      </c>
      <c r="E262" s="253" t="s">
        <v>1</v>
      </c>
      <c r="F262" s="254" t="s">
        <v>1032</v>
      </c>
      <c r="G262" s="251"/>
      <c r="H262" s="253" t="s">
        <v>1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134</v>
      </c>
      <c r="AU262" s="260" t="s">
        <v>86</v>
      </c>
      <c r="AV262" s="13" t="s">
        <v>84</v>
      </c>
      <c r="AW262" s="13" t="s">
        <v>32</v>
      </c>
      <c r="AX262" s="13" t="s">
        <v>76</v>
      </c>
      <c r="AY262" s="260" t="s">
        <v>125</v>
      </c>
    </row>
    <row r="263" s="13" customFormat="1">
      <c r="A263" s="13"/>
      <c r="B263" s="250"/>
      <c r="C263" s="251"/>
      <c r="D263" s="252" t="s">
        <v>134</v>
      </c>
      <c r="E263" s="253" t="s">
        <v>1</v>
      </c>
      <c r="F263" s="254" t="s">
        <v>1033</v>
      </c>
      <c r="G263" s="251"/>
      <c r="H263" s="253" t="s">
        <v>1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134</v>
      </c>
      <c r="AU263" s="260" t="s">
        <v>86</v>
      </c>
      <c r="AV263" s="13" t="s">
        <v>84</v>
      </c>
      <c r="AW263" s="13" t="s">
        <v>32</v>
      </c>
      <c r="AX263" s="13" t="s">
        <v>76</v>
      </c>
      <c r="AY263" s="260" t="s">
        <v>125</v>
      </c>
    </row>
    <row r="264" s="13" customFormat="1">
      <c r="A264" s="13"/>
      <c r="B264" s="250"/>
      <c r="C264" s="251"/>
      <c r="D264" s="252" t="s">
        <v>134</v>
      </c>
      <c r="E264" s="253" t="s">
        <v>1</v>
      </c>
      <c r="F264" s="254" t="s">
        <v>1034</v>
      </c>
      <c r="G264" s="251"/>
      <c r="H264" s="253" t="s">
        <v>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134</v>
      </c>
      <c r="AU264" s="260" t="s">
        <v>86</v>
      </c>
      <c r="AV264" s="13" t="s">
        <v>84</v>
      </c>
      <c r="AW264" s="13" t="s">
        <v>32</v>
      </c>
      <c r="AX264" s="13" t="s">
        <v>76</v>
      </c>
      <c r="AY264" s="260" t="s">
        <v>125</v>
      </c>
    </row>
    <row r="265" s="14" customFormat="1">
      <c r="A265" s="14"/>
      <c r="B265" s="261"/>
      <c r="C265" s="262"/>
      <c r="D265" s="252" t="s">
        <v>134</v>
      </c>
      <c r="E265" s="263" t="s">
        <v>1</v>
      </c>
      <c r="F265" s="264" t="s">
        <v>84</v>
      </c>
      <c r="G265" s="262"/>
      <c r="H265" s="265">
        <v>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134</v>
      </c>
      <c r="AU265" s="271" t="s">
        <v>86</v>
      </c>
      <c r="AV265" s="14" t="s">
        <v>86</v>
      </c>
      <c r="AW265" s="14" t="s">
        <v>32</v>
      </c>
      <c r="AX265" s="14" t="s">
        <v>84</v>
      </c>
      <c r="AY265" s="271" t="s">
        <v>125</v>
      </c>
    </row>
    <row r="266" s="12" customFormat="1" ht="25.92" customHeight="1">
      <c r="A266" s="12"/>
      <c r="B266" s="220"/>
      <c r="C266" s="221"/>
      <c r="D266" s="222" t="s">
        <v>75</v>
      </c>
      <c r="E266" s="223" t="s">
        <v>263</v>
      </c>
      <c r="F266" s="223" t="s">
        <v>867</v>
      </c>
      <c r="G266" s="221"/>
      <c r="H266" s="221"/>
      <c r="I266" s="224"/>
      <c r="J266" s="225">
        <f>BK266</f>
        <v>0</v>
      </c>
      <c r="K266" s="221"/>
      <c r="L266" s="226"/>
      <c r="M266" s="227"/>
      <c r="N266" s="228"/>
      <c r="O266" s="228"/>
      <c r="P266" s="229">
        <f>P267</f>
        <v>0</v>
      </c>
      <c r="Q266" s="228"/>
      <c r="R266" s="229">
        <f>R267</f>
        <v>8.0096576000000006</v>
      </c>
      <c r="S266" s="228"/>
      <c r="T266" s="230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1" t="s">
        <v>141</v>
      </c>
      <c r="AT266" s="232" t="s">
        <v>75</v>
      </c>
      <c r="AU266" s="232" t="s">
        <v>76</v>
      </c>
      <c r="AY266" s="231" t="s">
        <v>125</v>
      </c>
      <c r="BK266" s="233">
        <f>BK267</f>
        <v>0</v>
      </c>
    </row>
    <row r="267" s="12" customFormat="1" ht="22.8" customHeight="1">
      <c r="A267" s="12"/>
      <c r="B267" s="220"/>
      <c r="C267" s="221"/>
      <c r="D267" s="222" t="s">
        <v>75</v>
      </c>
      <c r="E267" s="234" t="s">
        <v>868</v>
      </c>
      <c r="F267" s="234" t="s">
        <v>869</v>
      </c>
      <c r="G267" s="221"/>
      <c r="H267" s="221"/>
      <c r="I267" s="224"/>
      <c r="J267" s="235">
        <f>BK267</f>
        <v>0</v>
      </c>
      <c r="K267" s="221"/>
      <c r="L267" s="226"/>
      <c r="M267" s="227"/>
      <c r="N267" s="228"/>
      <c r="O267" s="228"/>
      <c r="P267" s="229">
        <f>SUM(P268:P290)</f>
        <v>0</v>
      </c>
      <c r="Q267" s="228"/>
      <c r="R267" s="229">
        <f>SUM(R268:R290)</f>
        <v>8.0096576000000006</v>
      </c>
      <c r="S267" s="228"/>
      <c r="T267" s="230">
        <f>SUM(T268:T290)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1" t="s">
        <v>141</v>
      </c>
      <c r="AT267" s="232" t="s">
        <v>75</v>
      </c>
      <c r="AU267" s="232" t="s">
        <v>84</v>
      </c>
      <c r="AY267" s="231" t="s">
        <v>125</v>
      </c>
      <c r="BK267" s="233">
        <f>SUM(BK268:BK290)</f>
        <v>0</v>
      </c>
    </row>
    <row r="268" s="2" customFormat="1" ht="49.05" customHeight="1">
      <c r="A268" s="38"/>
      <c r="B268" s="39"/>
      <c r="C268" s="236" t="s">
        <v>464</v>
      </c>
      <c r="D268" s="236" t="s">
        <v>128</v>
      </c>
      <c r="E268" s="237" t="s">
        <v>1035</v>
      </c>
      <c r="F268" s="238" t="s">
        <v>1036</v>
      </c>
      <c r="G268" s="239" t="s">
        <v>216</v>
      </c>
      <c r="H268" s="240">
        <v>0.64000000000000001</v>
      </c>
      <c r="I268" s="241"/>
      <c r="J268" s="242">
        <f>ROUND(I268*H268,2)</f>
        <v>0</v>
      </c>
      <c r="K268" s="243"/>
      <c r="L268" s="44"/>
      <c r="M268" s="244" t="s">
        <v>1</v>
      </c>
      <c r="N268" s="245" t="s">
        <v>41</v>
      </c>
      <c r="O268" s="91"/>
      <c r="P268" s="246">
        <f>O268*H268</f>
        <v>0</v>
      </c>
      <c r="Q268" s="246">
        <v>0</v>
      </c>
      <c r="R268" s="246">
        <f>Q268*H268</f>
        <v>0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560</v>
      </c>
      <c r="AT268" s="248" t="s">
        <v>128</v>
      </c>
      <c r="AU268" s="248" t="s">
        <v>86</v>
      </c>
      <c r="AY268" s="17" t="s">
        <v>125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84</v>
      </c>
      <c r="BK268" s="249">
        <f>ROUND(I268*H268,2)</f>
        <v>0</v>
      </c>
      <c r="BL268" s="17" t="s">
        <v>560</v>
      </c>
      <c r="BM268" s="248" t="s">
        <v>1037</v>
      </c>
    </row>
    <row r="269" s="13" customFormat="1">
      <c r="A269" s="13"/>
      <c r="B269" s="250"/>
      <c r="C269" s="251"/>
      <c r="D269" s="252" t="s">
        <v>134</v>
      </c>
      <c r="E269" s="253" t="s">
        <v>1</v>
      </c>
      <c r="F269" s="254" t="s">
        <v>1038</v>
      </c>
      <c r="G269" s="251"/>
      <c r="H269" s="253" t="s">
        <v>1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134</v>
      </c>
      <c r="AU269" s="260" t="s">
        <v>86</v>
      </c>
      <c r="AV269" s="13" t="s">
        <v>84</v>
      </c>
      <c r="AW269" s="13" t="s">
        <v>32</v>
      </c>
      <c r="AX269" s="13" t="s">
        <v>76</v>
      </c>
      <c r="AY269" s="260" t="s">
        <v>125</v>
      </c>
    </row>
    <row r="270" s="14" customFormat="1">
      <c r="A270" s="14"/>
      <c r="B270" s="261"/>
      <c r="C270" s="262"/>
      <c r="D270" s="252" t="s">
        <v>134</v>
      </c>
      <c r="E270" s="263" t="s">
        <v>1</v>
      </c>
      <c r="F270" s="264" t="s">
        <v>1039</v>
      </c>
      <c r="G270" s="262"/>
      <c r="H270" s="265">
        <v>0.64000000000000001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134</v>
      </c>
      <c r="AU270" s="271" t="s">
        <v>86</v>
      </c>
      <c r="AV270" s="14" t="s">
        <v>86</v>
      </c>
      <c r="AW270" s="14" t="s">
        <v>32</v>
      </c>
      <c r="AX270" s="14" t="s">
        <v>84</v>
      </c>
      <c r="AY270" s="271" t="s">
        <v>125</v>
      </c>
    </row>
    <row r="271" s="2" customFormat="1" ht="24.15" customHeight="1">
      <c r="A271" s="38"/>
      <c r="B271" s="39"/>
      <c r="C271" s="236" t="s">
        <v>466</v>
      </c>
      <c r="D271" s="236" t="s">
        <v>128</v>
      </c>
      <c r="E271" s="237" t="s">
        <v>1040</v>
      </c>
      <c r="F271" s="238" t="s">
        <v>1041</v>
      </c>
      <c r="G271" s="239" t="s">
        <v>216</v>
      </c>
      <c r="H271" s="240">
        <v>0.64000000000000001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41</v>
      </c>
      <c r="O271" s="91"/>
      <c r="P271" s="246">
        <f>O271*H271</f>
        <v>0</v>
      </c>
      <c r="Q271" s="246">
        <v>2.2563399999999998</v>
      </c>
      <c r="R271" s="246">
        <f>Q271*H271</f>
        <v>1.4440575999999998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560</v>
      </c>
      <c r="AT271" s="248" t="s">
        <v>128</v>
      </c>
      <c r="AU271" s="248" t="s">
        <v>86</v>
      </c>
      <c r="AY271" s="17" t="s">
        <v>125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84</v>
      </c>
      <c r="BK271" s="249">
        <f>ROUND(I271*H271,2)</f>
        <v>0</v>
      </c>
      <c r="BL271" s="17" t="s">
        <v>560</v>
      </c>
      <c r="BM271" s="248" t="s">
        <v>1042</v>
      </c>
    </row>
    <row r="272" s="13" customFormat="1">
      <c r="A272" s="13"/>
      <c r="B272" s="250"/>
      <c r="C272" s="251"/>
      <c r="D272" s="252" t="s">
        <v>134</v>
      </c>
      <c r="E272" s="253" t="s">
        <v>1</v>
      </c>
      <c r="F272" s="254" t="s">
        <v>1038</v>
      </c>
      <c r="G272" s="251"/>
      <c r="H272" s="253" t="s">
        <v>1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0" t="s">
        <v>134</v>
      </c>
      <c r="AU272" s="260" t="s">
        <v>86</v>
      </c>
      <c r="AV272" s="13" t="s">
        <v>84</v>
      </c>
      <c r="AW272" s="13" t="s">
        <v>32</v>
      </c>
      <c r="AX272" s="13" t="s">
        <v>76</v>
      </c>
      <c r="AY272" s="260" t="s">
        <v>125</v>
      </c>
    </row>
    <row r="273" s="14" customFormat="1">
      <c r="A273" s="14"/>
      <c r="B273" s="261"/>
      <c r="C273" s="262"/>
      <c r="D273" s="252" t="s">
        <v>134</v>
      </c>
      <c r="E273" s="263" t="s">
        <v>1</v>
      </c>
      <c r="F273" s="264" t="s">
        <v>1039</v>
      </c>
      <c r="G273" s="262"/>
      <c r="H273" s="265">
        <v>0.64000000000000001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134</v>
      </c>
      <c r="AU273" s="271" t="s">
        <v>86</v>
      </c>
      <c r="AV273" s="14" t="s">
        <v>86</v>
      </c>
      <c r="AW273" s="14" t="s">
        <v>32</v>
      </c>
      <c r="AX273" s="14" t="s">
        <v>84</v>
      </c>
      <c r="AY273" s="271" t="s">
        <v>125</v>
      </c>
    </row>
    <row r="274" s="2" customFormat="1" ht="49.05" customHeight="1">
      <c r="A274" s="38"/>
      <c r="B274" s="39"/>
      <c r="C274" s="236" t="s">
        <v>473</v>
      </c>
      <c r="D274" s="236" t="s">
        <v>128</v>
      </c>
      <c r="E274" s="237" t="s">
        <v>871</v>
      </c>
      <c r="F274" s="238" t="s">
        <v>872</v>
      </c>
      <c r="G274" s="239" t="s">
        <v>216</v>
      </c>
      <c r="H274" s="240">
        <v>3.1499999999999999</v>
      </c>
      <c r="I274" s="241"/>
      <c r="J274" s="242">
        <f>ROUND(I274*H274,2)</f>
        <v>0</v>
      </c>
      <c r="K274" s="243"/>
      <c r="L274" s="44"/>
      <c r="M274" s="244" t="s">
        <v>1</v>
      </c>
      <c r="N274" s="245" t="s">
        <v>41</v>
      </c>
      <c r="O274" s="91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560</v>
      </c>
      <c r="AT274" s="248" t="s">
        <v>128</v>
      </c>
      <c r="AU274" s="248" t="s">
        <v>86</v>
      </c>
      <c r="AY274" s="17" t="s">
        <v>125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84</v>
      </c>
      <c r="BK274" s="249">
        <f>ROUND(I274*H274,2)</f>
        <v>0</v>
      </c>
      <c r="BL274" s="17" t="s">
        <v>560</v>
      </c>
      <c r="BM274" s="248" t="s">
        <v>1043</v>
      </c>
    </row>
    <row r="275" s="14" customFormat="1">
      <c r="A275" s="14"/>
      <c r="B275" s="261"/>
      <c r="C275" s="262"/>
      <c r="D275" s="252" t="s">
        <v>134</v>
      </c>
      <c r="E275" s="263" t="s">
        <v>1</v>
      </c>
      <c r="F275" s="264" t="s">
        <v>1044</v>
      </c>
      <c r="G275" s="262"/>
      <c r="H275" s="265">
        <v>3.1499999999999999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134</v>
      </c>
      <c r="AU275" s="271" t="s">
        <v>86</v>
      </c>
      <c r="AV275" s="14" t="s">
        <v>86</v>
      </c>
      <c r="AW275" s="14" t="s">
        <v>32</v>
      </c>
      <c r="AX275" s="14" t="s">
        <v>84</v>
      </c>
      <c r="AY275" s="271" t="s">
        <v>125</v>
      </c>
    </row>
    <row r="276" s="2" customFormat="1" ht="37.8" customHeight="1">
      <c r="A276" s="38"/>
      <c r="B276" s="39"/>
      <c r="C276" s="236" t="s">
        <v>478</v>
      </c>
      <c r="D276" s="236" t="s">
        <v>128</v>
      </c>
      <c r="E276" s="237" t="s">
        <v>876</v>
      </c>
      <c r="F276" s="238" t="s">
        <v>877</v>
      </c>
      <c r="G276" s="239" t="s">
        <v>332</v>
      </c>
      <c r="H276" s="240">
        <v>10</v>
      </c>
      <c r="I276" s="241"/>
      <c r="J276" s="242">
        <f>ROUND(I276*H276,2)</f>
        <v>0</v>
      </c>
      <c r="K276" s="243"/>
      <c r="L276" s="44"/>
      <c r="M276" s="244" t="s">
        <v>1</v>
      </c>
      <c r="N276" s="245" t="s">
        <v>41</v>
      </c>
      <c r="O276" s="91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560</v>
      </c>
      <c r="AT276" s="248" t="s">
        <v>128</v>
      </c>
      <c r="AU276" s="248" t="s">
        <v>86</v>
      </c>
      <c r="AY276" s="17" t="s">
        <v>125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84</v>
      </c>
      <c r="BK276" s="249">
        <f>ROUND(I276*H276,2)</f>
        <v>0</v>
      </c>
      <c r="BL276" s="17" t="s">
        <v>560</v>
      </c>
      <c r="BM276" s="248" t="s">
        <v>1045</v>
      </c>
    </row>
    <row r="277" s="14" customFormat="1">
      <c r="A277" s="14"/>
      <c r="B277" s="261"/>
      <c r="C277" s="262"/>
      <c r="D277" s="252" t="s">
        <v>134</v>
      </c>
      <c r="E277" s="263" t="s">
        <v>1</v>
      </c>
      <c r="F277" s="264" t="s">
        <v>180</v>
      </c>
      <c r="G277" s="262"/>
      <c r="H277" s="265">
        <v>10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1" t="s">
        <v>134</v>
      </c>
      <c r="AU277" s="271" t="s">
        <v>86</v>
      </c>
      <c r="AV277" s="14" t="s">
        <v>86</v>
      </c>
      <c r="AW277" s="14" t="s">
        <v>32</v>
      </c>
      <c r="AX277" s="14" t="s">
        <v>84</v>
      </c>
      <c r="AY277" s="271" t="s">
        <v>125</v>
      </c>
    </row>
    <row r="278" s="2" customFormat="1" ht="37.8" customHeight="1">
      <c r="A278" s="38"/>
      <c r="B278" s="39"/>
      <c r="C278" s="236" t="s">
        <v>482</v>
      </c>
      <c r="D278" s="236" t="s">
        <v>128</v>
      </c>
      <c r="E278" s="237" t="s">
        <v>880</v>
      </c>
      <c r="F278" s="238" t="s">
        <v>881</v>
      </c>
      <c r="G278" s="239" t="s">
        <v>332</v>
      </c>
      <c r="H278" s="240">
        <v>10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41</v>
      </c>
      <c r="O278" s="91"/>
      <c r="P278" s="246">
        <f>O278*H278</f>
        <v>0</v>
      </c>
      <c r="Q278" s="246">
        <v>0.078070000000000001</v>
      </c>
      <c r="R278" s="246">
        <f>Q278*H278</f>
        <v>0.78069999999999995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560</v>
      </c>
      <c r="AT278" s="248" t="s">
        <v>128</v>
      </c>
      <c r="AU278" s="248" t="s">
        <v>86</v>
      </c>
      <c r="AY278" s="17" t="s">
        <v>125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84</v>
      </c>
      <c r="BK278" s="249">
        <f>ROUND(I278*H278,2)</f>
        <v>0</v>
      </c>
      <c r="BL278" s="17" t="s">
        <v>560</v>
      </c>
      <c r="BM278" s="248" t="s">
        <v>1046</v>
      </c>
    </row>
    <row r="279" s="14" customFormat="1">
      <c r="A279" s="14"/>
      <c r="B279" s="261"/>
      <c r="C279" s="262"/>
      <c r="D279" s="252" t="s">
        <v>134</v>
      </c>
      <c r="E279" s="263" t="s">
        <v>1</v>
      </c>
      <c r="F279" s="264" t="s">
        <v>180</v>
      </c>
      <c r="G279" s="262"/>
      <c r="H279" s="265">
        <v>10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1" t="s">
        <v>134</v>
      </c>
      <c r="AU279" s="271" t="s">
        <v>86</v>
      </c>
      <c r="AV279" s="14" t="s">
        <v>86</v>
      </c>
      <c r="AW279" s="14" t="s">
        <v>32</v>
      </c>
      <c r="AX279" s="14" t="s">
        <v>84</v>
      </c>
      <c r="AY279" s="271" t="s">
        <v>125</v>
      </c>
    </row>
    <row r="280" s="2" customFormat="1" ht="37.8" customHeight="1">
      <c r="A280" s="38"/>
      <c r="B280" s="39"/>
      <c r="C280" s="236" t="s">
        <v>486</v>
      </c>
      <c r="D280" s="236" t="s">
        <v>128</v>
      </c>
      <c r="E280" s="237" t="s">
        <v>884</v>
      </c>
      <c r="F280" s="238" t="s">
        <v>885</v>
      </c>
      <c r="G280" s="239" t="s">
        <v>332</v>
      </c>
      <c r="H280" s="240">
        <v>10</v>
      </c>
      <c r="I280" s="241"/>
      <c r="J280" s="242">
        <f>ROUND(I280*H280,2)</f>
        <v>0</v>
      </c>
      <c r="K280" s="243"/>
      <c r="L280" s="44"/>
      <c r="M280" s="244" t="s">
        <v>1</v>
      </c>
      <c r="N280" s="245" t="s">
        <v>41</v>
      </c>
      <c r="O280" s="91"/>
      <c r="P280" s="246">
        <f>O280*H280</f>
        <v>0</v>
      </c>
      <c r="Q280" s="246">
        <v>9.0000000000000006E-05</v>
      </c>
      <c r="R280" s="246">
        <f>Q280*H280</f>
        <v>0.00090000000000000008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560</v>
      </c>
      <c r="AT280" s="248" t="s">
        <v>128</v>
      </c>
      <c r="AU280" s="248" t="s">
        <v>86</v>
      </c>
      <c r="AY280" s="17" t="s">
        <v>125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84</v>
      </c>
      <c r="BK280" s="249">
        <f>ROUND(I280*H280,2)</f>
        <v>0</v>
      </c>
      <c r="BL280" s="17" t="s">
        <v>560</v>
      </c>
      <c r="BM280" s="248" t="s">
        <v>1047</v>
      </c>
    </row>
    <row r="281" s="14" customFormat="1">
      <c r="A281" s="14"/>
      <c r="B281" s="261"/>
      <c r="C281" s="262"/>
      <c r="D281" s="252" t="s">
        <v>134</v>
      </c>
      <c r="E281" s="263" t="s">
        <v>1</v>
      </c>
      <c r="F281" s="264" t="s">
        <v>180</v>
      </c>
      <c r="G281" s="262"/>
      <c r="H281" s="265">
        <v>10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1" t="s">
        <v>134</v>
      </c>
      <c r="AU281" s="271" t="s">
        <v>86</v>
      </c>
      <c r="AV281" s="14" t="s">
        <v>86</v>
      </c>
      <c r="AW281" s="14" t="s">
        <v>32</v>
      </c>
      <c r="AX281" s="14" t="s">
        <v>84</v>
      </c>
      <c r="AY281" s="271" t="s">
        <v>125</v>
      </c>
    </row>
    <row r="282" s="2" customFormat="1" ht="24.15" customHeight="1">
      <c r="A282" s="38"/>
      <c r="B282" s="39"/>
      <c r="C282" s="236" t="s">
        <v>490</v>
      </c>
      <c r="D282" s="236" t="s">
        <v>128</v>
      </c>
      <c r="E282" s="237" t="s">
        <v>901</v>
      </c>
      <c r="F282" s="238" t="s">
        <v>902</v>
      </c>
      <c r="G282" s="239" t="s">
        <v>216</v>
      </c>
      <c r="H282" s="240">
        <v>2.835</v>
      </c>
      <c r="I282" s="241"/>
      <c r="J282" s="242">
        <f>ROUND(I282*H282,2)</f>
        <v>0</v>
      </c>
      <c r="K282" s="243"/>
      <c r="L282" s="44"/>
      <c r="M282" s="244" t="s">
        <v>1</v>
      </c>
      <c r="N282" s="245" t="s">
        <v>41</v>
      </c>
      <c r="O282" s="91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560</v>
      </c>
      <c r="AT282" s="248" t="s">
        <v>128</v>
      </c>
      <c r="AU282" s="248" t="s">
        <v>86</v>
      </c>
      <c r="AY282" s="17" t="s">
        <v>125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84</v>
      </c>
      <c r="BK282" s="249">
        <f>ROUND(I282*H282,2)</f>
        <v>0</v>
      </c>
      <c r="BL282" s="17" t="s">
        <v>560</v>
      </c>
      <c r="BM282" s="248" t="s">
        <v>1048</v>
      </c>
    </row>
    <row r="283" s="14" customFormat="1">
      <c r="A283" s="14"/>
      <c r="B283" s="261"/>
      <c r="C283" s="262"/>
      <c r="D283" s="252" t="s">
        <v>134</v>
      </c>
      <c r="E283" s="263" t="s">
        <v>1</v>
      </c>
      <c r="F283" s="264" t="s">
        <v>1049</v>
      </c>
      <c r="G283" s="262"/>
      <c r="H283" s="265">
        <v>2.835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134</v>
      </c>
      <c r="AU283" s="271" t="s">
        <v>86</v>
      </c>
      <c r="AV283" s="14" t="s">
        <v>86</v>
      </c>
      <c r="AW283" s="14" t="s">
        <v>32</v>
      </c>
      <c r="AX283" s="14" t="s">
        <v>84</v>
      </c>
      <c r="AY283" s="271" t="s">
        <v>125</v>
      </c>
    </row>
    <row r="284" s="2" customFormat="1" ht="14.4" customHeight="1">
      <c r="A284" s="38"/>
      <c r="B284" s="39"/>
      <c r="C284" s="286" t="s">
        <v>496</v>
      </c>
      <c r="D284" s="286" t="s">
        <v>263</v>
      </c>
      <c r="E284" s="287" t="s">
        <v>906</v>
      </c>
      <c r="F284" s="288" t="s">
        <v>907</v>
      </c>
      <c r="G284" s="289" t="s">
        <v>252</v>
      </c>
      <c r="H284" s="290">
        <v>5.7839999999999998</v>
      </c>
      <c r="I284" s="291"/>
      <c r="J284" s="292">
        <f>ROUND(I284*H284,2)</f>
        <v>0</v>
      </c>
      <c r="K284" s="293"/>
      <c r="L284" s="294"/>
      <c r="M284" s="295" t="s">
        <v>1</v>
      </c>
      <c r="N284" s="296" t="s">
        <v>41</v>
      </c>
      <c r="O284" s="91"/>
      <c r="P284" s="246">
        <f>O284*H284</f>
        <v>0</v>
      </c>
      <c r="Q284" s="246">
        <v>1</v>
      </c>
      <c r="R284" s="246">
        <f>Q284*H284</f>
        <v>5.7839999999999998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174</v>
      </c>
      <c r="AT284" s="248" t="s">
        <v>263</v>
      </c>
      <c r="AU284" s="248" t="s">
        <v>86</v>
      </c>
      <c r="AY284" s="17" t="s">
        <v>125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84</v>
      </c>
      <c r="BK284" s="249">
        <f>ROUND(I284*H284,2)</f>
        <v>0</v>
      </c>
      <c r="BL284" s="17" t="s">
        <v>149</v>
      </c>
      <c r="BM284" s="248" t="s">
        <v>1050</v>
      </c>
    </row>
    <row r="285" s="14" customFormat="1">
      <c r="A285" s="14"/>
      <c r="B285" s="261"/>
      <c r="C285" s="262"/>
      <c r="D285" s="252" t="s">
        <v>134</v>
      </c>
      <c r="E285" s="263" t="s">
        <v>1</v>
      </c>
      <c r="F285" s="264" t="s">
        <v>1051</v>
      </c>
      <c r="G285" s="262"/>
      <c r="H285" s="265">
        <v>4.8200000000000003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134</v>
      </c>
      <c r="AU285" s="271" t="s">
        <v>86</v>
      </c>
      <c r="AV285" s="14" t="s">
        <v>86</v>
      </c>
      <c r="AW285" s="14" t="s">
        <v>32</v>
      </c>
      <c r="AX285" s="14" t="s">
        <v>84</v>
      </c>
      <c r="AY285" s="271" t="s">
        <v>125</v>
      </c>
    </row>
    <row r="286" s="14" customFormat="1">
      <c r="A286" s="14"/>
      <c r="B286" s="261"/>
      <c r="C286" s="262"/>
      <c r="D286" s="252" t="s">
        <v>134</v>
      </c>
      <c r="E286" s="262"/>
      <c r="F286" s="264" t="s">
        <v>1052</v>
      </c>
      <c r="G286" s="262"/>
      <c r="H286" s="265">
        <v>5.7839999999999998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134</v>
      </c>
      <c r="AU286" s="271" t="s">
        <v>86</v>
      </c>
      <c r="AV286" s="14" t="s">
        <v>86</v>
      </c>
      <c r="AW286" s="14" t="s">
        <v>4</v>
      </c>
      <c r="AX286" s="14" t="s">
        <v>84</v>
      </c>
      <c r="AY286" s="271" t="s">
        <v>125</v>
      </c>
    </row>
    <row r="287" s="2" customFormat="1" ht="49.05" customHeight="1">
      <c r="A287" s="38"/>
      <c r="B287" s="39"/>
      <c r="C287" s="236" t="s">
        <v>500</v>
      </c>
      <c r="D287" s="236" t="s">
        <v>128</v>
      </c>
      <c r="E287" s="237" t="s">
        <v>912</v>
      </c>
      <c r="F287" s="238" t="s">
        <v>913</v>
      </c>
      <c r="G287" s="239" t="s">
        <v>216</v>
      </c>
      <c r="H287" s="240">
        <v>3.79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41</v>
      </c>
      <c r="O287" s="91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560</v>
      </c>
      <c r="AT287" s="248" t="s">
        <v>128</v>
      </c>
      <c r="AU287" s="248" t="s">
        <v>86</v>
      </c>
      <c r="AY287" s="17" t="s">
        <v>125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84</v>
      </c>
      <c r="BK287" s="249">
        <f>ROUND(I287*H287,2)</f>
        <v>0</v>
      </c>
      <c r="BL287" s="17" t="s">
        <v>560</v>
      </c>
      <c r="BM287" s="248" t="s">
        <v>1053</v>
      </c>
    </row>
    <row r="288" s="14" customFormat="1">
      <c r="A288" s="14"/>
      <c r="B288" s="261"/>
      <c r="C288" s="262"/>
      <c r="D288" s="252" t="s">
        <v>134</v>
      </c>
      <c r="E288" s="263" t="s">
        <v>1</v>
      </c>
      <c r="F288" s="264" t="s">
        <v>1054</v>
      </c>
      <c r="G288" s="262"/>
      <c r="H288" s="265">
        <v>3.79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134</v>
      </c>
      <c r="AU288" s="271" t="s">
        <v>86</v>
      </c>
      <c r="AV288" s="14" t="s">
        <v>86</v>
      </c>
      <c r="AW288" s="14" t="s">
        <v>32</v>
      </c>
      <c r="AX288" s="14" t="s">
        <v>84</v>
      </c>
      <c r="AY288" s="271" t="s">
        <v>125</v>
      </c>
    </row>
    <row r="289" s="2" customFormat="1" ht="62.7" customHeight="1">
      <c r="A289" s="38"/>
      <c r="B289" s="39"/>
      <c r="C289" s="236" t="s">
        <v>505</v>
      </c>
      <c r="D289" s="236" t="s">
        <v>128</v>
      </c>
      <c r="E289" s="237" t="s">
        <v>917</v>
      </c>
      <c r="F289" s="238" t="s">
        <v>918</v>
      </c>
      <c r="G289" s="239" t="s">
        <v>216</v>
      </c>
      <c r="H289" s="240">
        <v>11.369999999999999</v>
      </c>
      <c r="I289" s="241"/>
      <c r="J289" s="242">
        <f>ROUND(I289*H289,2)</f>
        <v>0</v>
      </c>
      <c r="K289" s="243"/>
      <c r="L289" s="44"/>
      <c r="M289" s="244" t="s">
        <v>1</v>
      </c>
      <c r="N289" s="245" t="s">
        <v>41</v>
      </c>
      <c r="O289" s="91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8" t="s">
        <v>560</v>
      </c>
      <c r="AT289" s="248" t="s">
        <v>128</v>
      </c>
      <c r="AU289" s="248" t="s">
        <v>86</v>
      </c>
      <c r="AY289" s="17" t="s">
        <v>125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84</v>
      </c>
      <c r="BK289" s="249">
        <f>ROUND(I289*H289,2)</f>
        <v>0</v>
      </c>
      <c r="BL289" s="17" t="s">
        <v>560</v>
      </c>
      <c r="BM289" s="248" t="s">
        <v>1055</v>
      </c>
    </row>
    <row r="290" s="14" customFormat="1">
      <c r="A290" s="14"/>
      <c r="B290" s="261"/>
      <c r="C290" s="262"/>
      <c r="D290" s="252" t="s">
        <v>134</v>
      </c>
      <c r="E290" s="263" t="s">
        <v>1</v>
      </c>
      <c r="F290" s="264" t="s">
        <v>1056</v>
      </c>
      <c r="G290" s="262"/>
      <c r="H290" s="265">
        <v>11.369999999999999</v>
      </c>
      <c r="I290" s="266"/>
      <c r="J290" s="262"/>
      <c r="K290" s="262"/>
      <c r="L290" s="267"/>
      <c r="M290" s="272"/>
      <c r="N290" s="273"/>
      <c r="O290" s="273"/>
      <c r="P290" s="273"/>
      <c r="Q290" s="273"/>
      <c r="R290" s="273"/>
      <c r="S290" s="273"/>
      <c r="T290" s="27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134</v>
      </c>
      <c r="AU290" s="271" t="s">
        <v>86</v>
      </c>
      <c r="AV290" s="14" t="s">
        <v>86</v>
      </c>
      <c r="AW290" s="14" t="s">
        <v>32</v>
      </c>
      <c r="AX290" s="14" t="s">
        <v>84</v>
      </c>
      <c r="AY290" s="271" t="s">
        <v>125</v>
      </c>
    </row>
    <row r="291" s="2" customFormat="1" ht="6.96" customHeight="1">
      <c r="A291" s="38"/>
      <c r="B291" s="66"/>
      <c r="C291" s="67"/>
      <c r="D291" s="67"/>
      <c r="E291" s="67"/>
      <c r="F291" s="67"/>
      <c r="G291" s="67"/>
      <c r="H291" s="67"/>
      <c r="I291" s="183"/>
      <c r="J291" s="67"/>
      <c r="K291" s="67"/>
      <c r="L291" s="44"/>
      <c r="M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</sheetData>
  <sheetProtection sheet="1" autoFilter="0" formatColumns="0" formatRows="0" objects="1" scenarios="1" spinCount="100000" saltValue="gzxuBSJPmHdj96j3yjViSzqXJUF+0P4n/jnNEJz60nG8tmsiIJJ8Xhc/qTYWCxUw0AG0bY+jCPgFG9lHv43mNQ==" hashValue="bqKVsNAETKtZ3Z9rtljpoCx9vCBQtI6Ahxn5gP3SQO4ivFjJZ7n7/TnQxotFLjUT5Ae9AScugEXU3uqIGWFOgw==" algorithmName="SHA-512" password="CC35"/>
  <autoFilter ref="C127:K29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96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Otrokovice-zvýšení kapacity parkovacích míst u polikliniky - 1.část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1057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27. 11. 2020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ROUND((SUM(BE122:BE204)),  2)</f>
        <v>0</v>
      </c>
      <c r="G33" s="38"/>
      <c r="H33" s="38"/>
      <c r="I33" s="162">
        <v>0.20999999999999999</v>
      </c>
      <c r="J33" s="161">
        <f>ROUND(((SUM(BE122:BE204))*I33),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ROUND((SUM(BF122:BF204)),  2)</f>
        <v>0</v>
      </c>
      <c r="G34" s="38"/>
      <c r="H34" s="38"/>
      <c r="I34" s="162">
        <v>0.14999999999999999</v>
      </c>
      <c r="J34" s="161">
        <f>ROUND(((SUM(BF122:BF204))*I34),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ROUND((SUM(BG122:BG204)),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ROUND((SUM(BH122:BH204)),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ROUND((SUM(BI122:BI204)),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Otrokovice-zvýšení kapacity parkovacích míst u polikliniky - 1.část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401.1 - Veřejné osvětleni - 1.část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 - centrální část</v>
      </c>
      <c r="G89" s="40"/>
      <c r="H89" s="40"/>
      <c r="I89" s="147" t="s">
        <v>22</v>
      </c>
      <c r="J89" s="79" t="str">
        <f>IF(J12="","",J12)</f>
        <v>27. 11. 2020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147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100</v>
      </c>
      <c r="D94" s="189"/>
      <c r="E94" s="189"/>
      <c r="F94" s="189"/>
      <c r="G94" s="189"/>
      <c r="H94" s="189"/>
      <c r="I94" s="190"/>
      <c r="J94" s="191" t="s">
        <v>101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102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93"/>
      <c r="C97" s="194"/>
      <c r="D97" s="195" t="s">
        <v>195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196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207</v>
      </c>
      <c r="E99" s="196"/>
      <c r="F99" s="196"/>
      <c r="G99" s="196"/>
      <c r="H99" s="196"/>
      <c r="I99" s="197"/>
      <c r="J99" s="198">
        <f>J128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922</v>
      </c>
      <c r="E100" s="203"/>
      <c r="F100" s="203"/>
      <c r="G100" s="203"/>
      <c r="H100" s="203"/>
      <c r="I100" s="204"/>
      <c r="J100" s="205">
        <f>J129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3"/>
      <c r="C101" s="194"/>
      <c r="D101" s="195" t="s">
        <v>209</v>
      </c>
      <c r="E101" s="196"/>
      <c r="F101" s="196"/>
      <c r="G101" s="196"/>
      <c r="H101" s="196"/>
      <c r="I101" s="197"/>
      <c r="J101" s="198">
        <f>J175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0"/>
      <c r="C102" s="201"/>
      <c r="D102" s="202" t="s">
        <v>210</v>
      </c>
      <c r="E102" s="203"/>
      <c r="F102" s="203"/>
      <c r="G102" s="203"/>
      <c r="H102" s="203"/>
      <c r="I102" s="204"/>
      <c r="J102" s="205">
        <f>J176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109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Otrokovice-zvýšení kapacity parkovacích míst u polikliniky - 1.část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97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401.1 - Veřejné osvětleni - 1.část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Otrokovice - centrální část</v>
      </c>
      <c r="G116" s="40"/>
      <c r="H116" s="40"/>
      <c r="I116" s="147" t="s">
        <v>22</v>
      </c>
      <c r="J116" s="79" t="str">
        <f>IF(J12="","",J12)</f>
        <v>27. 11. 2020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Otrokovice</v>
      </c>
      <c r="G118" s="40"/>
      <c r="H118" s="40"/>
      <c r="I118" s="147" t="s">
        <v>30</v>
      </c>
      <c r="J118" s="36" t="str">
        <f>E21</f>
        <v>M.Sedlářová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33</v>
      </c>
      <c r="J119" s="36" t="str">
        <f>E24</f>
        <v>Ing.L.Alster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110</v>
      </c>
      <c r="D121" s="210" t="s">
        <v>61</v>
      </c>
      <c r="E121" s="210" t="s">
        <v>57</v>
      </c>
      <c r="F121" s="210" t="s">
        <v>58</v>
      </c>
      <c r="G121" s="210" t="s">
        <v>111</v>
      </c>
      <c r="H121" s="210" t="s">
        <v>112</v>
      </c>
      <c r="I121" s="211" t="s">
        <v>113</v>
      </c>
      <c r="J121" s="212" t="s">
        <v>101</v>
      </c>
      <c r="K121" s="213" t="s">
        <v>114</v>
      </c>
      <c r="L121" s="214"/>
      <c r="M121" s="100" t="s">
        <v>1</v>
      </c>
      <c r="N121" s="101" t="s">
        <v>40</v>
      </c>
      <c r="O121" s="101" t="s">
        <v>115</v>
      </c>
      <c r="P121" s="101" t="s">
        <v>116</v>
      </c>
      <c r="Q121" s="101" t="s">
        <v>117</v>
      </c>
      <c r="R121" s="101" t="s">
        <v>118</v>
      </c>
      <c r="S121" s="101" t="s">
        <v>119</v>
      </c>
      <c r="T121" s="102" t="s">
        <v>120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121</v>
      </c>
      <c r="D122" s="40"/>
      <c r="E122" s="40"/>
      <c r="F122" s="40"/>
      <c r="G122" s="40"/>
      <c r="H122" s="40"/>
      <c r="I122" s="144"/>
      <c r="J122" s="215">
        <f>BK122</f>
        <v>0</v>
      </c>
      <c r="K122" s="40"/>
      <c r="L122" s="44"/>
      <c r="M122" s="103"/>
      <c r="N122" s="216"/>
      <c r="O122" s="104"/>
      <c r="P122" s="217">
        <f>P123+P128+P175</f>
        <v>0</v>
      </c>
      <c r="Q122" s="104"/>
      <c r="R122" s="217">
        <f>R123+R128+R175</f>
        <v>37.908009999999997</v>
      </c>
      <c r="S122" s="104"/>
      <c r="T122" s="218">
        <f>T123+T128+T175</f>
        <v>0.96510000000000007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103</v>
      </c>
      <c r="BK122" s="219">
        <f>BK123+BK128+BK175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211</v>
      </c>
      <c r="F123" s="223" t="s">
        <v>212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</f>
        <v>0</v>
      </c>
      <c r="Q123" s="228"/>
      <c r="R123" s="229">
        <f>R124</f>
        <v>0</v>
      </c>
      <c r="S123" s="228"/>
      <c r="T123" s="23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76</v>
      </c>
      <c r="AY123" s="231" t="s">
        <v>125</v>
      </c>
      <c r="BK123" s="233">
        <f>BK124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84</v>
      </c>
      <c r="F124" s="234" t="s">
        <v>213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SUM(P125:P127)</f>
        <v>0</v>
      </c>
      <c r="Q124" s="228"/>
      <c r="R124" s="229">
        <f>SUM(R125:R127)</f>
        <v>0</v>
      </c>
      <c r="S124" s="228"/>
      <c r="T124" s="23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84</v>
      </c>
      <c r="AY124" s="231" t="s">
        <v>125</v>
      </c>
      <c r="BK124" s="233">
        <f>SUM(BK125:BK127)</f>
        <v>0</v>
      </c>
    </row>
    <row r="125" s="2" customFormat="1" ht="37.8" customHeight="1">
      <c r="A125" s="38"/>
      <c r="B125" s="39"/>
      <c r="C125" s="236" t="s">
        <v>84</v>
      </c>
      <c r="D125" s="236" t="s">
        <v>128</v>
      </c>
      <c r="E125" s="237" t="s">
        <v>250</v>
      </c>
      <c r="F125" s="238" t="s">
        <v>251</v>
      </c>
      <c r="G125" s="239" t="s">
        <v>252</v>
      </c>
      <c r="H125" s="240">
        <v>27.693000000000001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149</v>
      </c>
      <c r="AT125" s="248" t="s">
        <v>128</v>
      </c>
      <c r="AU125" s="248" t="s">
        <v>86</v>
      </c>
      <c r="AY125" s="17" t="s">
        <v>125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149</v>
      </c>
      <c r="BM125" s="248" t="s">
        <v>1058</v>
      </c>
    </row>
    <row r="126" s="13" customFormat="1">
      <c r="A126" s="13"/>
      <c r="B126" s="250"/>
      <c r="C126" s="251"/>
      <c r="D126" s="252" t="s">
        <v>134</v>
      </c>
      <c r="E126" s="253" t="s">
        <v>1</v>
      </c>
      <c r="F126" s="254" t="s">
        <v>254</v>
      </c>
      <c r="G126" s="251"/>
      <c r="H126" s="253" t="s">
        <v>1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134</v>
      </c>
      <c r="AU126" s="260" t="s">
        <v>86</v>
      </c>
      <c r="AV126" s="13" t="s">
        <v>84</v>
      </c>
      <c r="AW126" s="13" t="s">
        <v>32</v>
      </c>
      <c r="AX126" s="13" t="s">
        <v>76</v>
      </c>
      <c r="AY126" s="260" t="s">
        <v>125</v>
      </c>
    </row>
    <row r="127" s="14" customFormat="1">
      <c r="A127" s="14"/>
      <c r="B127" s="261"/>
      <c r="C127" s="262"/>
      <c r="D127" s="252" t="s">
        <v>134</v>
      </c>
      <c r="E127" s="263" t="s">
        <v>1</v>
      </c>
      <c r="F127" s="264" t="s">
        <v>1059</v>
      </c>
      <c r="G127" s="262"/>
      <c r="H127" s="265">
        <v>27.693000000000001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134</v>
      </c>
      <c r="AU127" s="271" t="s">
        <v>86</v>
      </c>
      <c r="AV127" s="14" t="s">
        <v>86</v>
      </c>
      <c r="AW127" s="14" t="s">
        <v>32</v>
      </c>
      <c r="AX127" s="14" t="s">
        <v>84</v>
      </c>
      <c r="AY127" s="271" t="s">
        <v>125</v>
      </c>
    </row>
    <row r="128" s="12" customFormat="1" ht="25.92" customHeight="1">
      <c r="A128" s="12"/>
      <c r="B128" s="220"/>
      <c r="C128" s="221"/>
      <c r="D128" s="222" t="s">
        <v>75</v>
      </c>
      <c r="E128" s="223" t="s">
        <v>826</v>
      </c>
      <c r="F128" s="223" t="s">
        <v>827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P129</f>
        <v>0</v>
      </c>
      <c r="Q128" s="228"/>
      <c r="R128" s="229">
        <f>R129</f>
        <v>0.67359999999999998</v>
      </c>
      <c r="S128" s="228"/>
      <c r="T128" s="230">
        <f>T129</f>
        <v>0.96510000000000007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86</v>
      </c>
      <c r="AT128" s="232" t="s">
        <v>75</v>
      </c>
      <c r="AU128" s="232" t="s">
        <v>76</v>
      </c>
      <c r="AY128" s="231" t="s">
        <v>125</v>
      </c>
      <c r="BK128" s="233">
        <f>BK129</f>
        <v>0</v>
      </c>
    </row>
    <row r="129" s="12" customFormat="1" ht="22.8" customHeight="1">
      <c r="A129" s="12"/>
      <c r="B129" s="220"/>
      <c r="C129" s="221"/>
      <c r="D129" s="222" t="s">
        <v>75</v>
      </c>
      <c r="E129" s="234" t="s">
        <v>1000</v>
      </c>
      <c r="F129" s="234" t="s">
        <v>1001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SUM(P130:P174)</f>
        <v>0</v>
      </c>
      <c r="Q129" s="228"/>
      <c r="R129" s="229">
        <f>SUM(R130:R174)</f>
        <v>0.67359999999999998</v>
      </c>
      <c r="S129" s="228"/>
      <c r="T129" s="230">
        <f>SUM(T130:T174)</f>
        <v>0.96510000000000007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86</v>
      </c>
      <c r="AT129" s="232" t="s">
        <v>75</v>
      </c>
      <c r="AU129" s="232" t="s">
        <v>84</v>
      </c>
      <c r="AY129" s="231" t="s">
        <v>125</v>
      </c>
      <c r="BK129" s="233">
        <f>SUM(BK130:BK174)</f>
        <v>0</v>
      </c>
    </row>
    <row r="130" s="2" customFormat="1" ht="24.15" customHeight="1">
      <c r="A130" s="38"/>
      <c r="B130" s="39"/>
      <c r="C130" s="236" t="s">
        <v>86</v>
      </c>
      <c r="D130" s="236" t="s">
        <v>128</v>
      </c>
      <c r="E130" s="237" t="s">
        <v>1060</v>
      </c>
      <c r="F130" s="238" t="s">
        <v>1061</v>
      </c>
      <c r="G130" s="239" t="s">
        <v>351</v>
      </c>
      <c r="H130" s="240">
        <v>2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0.0074999999999999997</v>
      </c>
      <c r="T130" s="247">
        <f>S130*H130</f>
        <v>0.014999999999999999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308</v>
      </c>
      <c r="AT130" s="248" t="s">
        <v>128</v>
      </c>
      <c r="AU130" s="248" t="s">
        <v>86</v>
      </c>
      <c r="AY130" s="17" t="s">
        <v>125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308</v>
      </c>
      <c r="BM130" s="248" t="s">
        <v>1062</v>
      </c>
    </row>
    <row r="131" s="14" customFormat="1">
      <c r="A131" s="14"/>
      <c r="B131" s="261"/>
      <c r="C131" s="262"/>
      <c r="D131" s="252" t="s">
        <v>134</v>
      </c>
      <c r="E131" s="263" t="s">
        <v>1</v>
      </c>
      <c r="F131" s="264" t="s">
        <v>86</v>
      </c>
      <c r="G131" s="262"/>
      <c r="H131" s="265">
        <v>2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134</v>
      </c>
      <c r="AU131" s="271" t="s">
        <v>86</v>
      </c>
      <c r="AV131" s="14" t="s">
        <v>86</v>
      </c>
      <c r="AW131" s="14" t="s">
        <v>32</v>
      </c>
      <c r="AX131" s="14" t="s">
        <v>84</v>
      </c>
      <c r="AY131" s="271" t="s">
        <v>125</v>
      </c>
    </row>
    <row r="132" s="2" customFormat="1" ht="24.15" customHeight="1">
      <c r="A132" s="38"/>
      <c r="B132" s="39"/>
      <c r="C132" s="236" t="s">
        <v>141</v>
      </c>
      <c r="D132" s="236" t="s">
        <v>128</v>
      </c>
      <c r="E132" s="237" t="s">
        <v>1063</v>
      </c>
      <c r="F132" s="238" t="s">
        <v>1064</v>
      </c>
      <c r="G132" s="239" t="s">
        <v>351</v>
      </c>
      <c r="H132" s="240">
        <v>2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0.0074999999999999997</v>
      </c>
      <c r="T132" s="247">
        <f>S132*H132</f>
        <v>0.014999999999999999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308</v>
      </c>
      <c r="AT132" s="248" t="s">
        <v>128</v>
      </c>
      <c r="AU132" s="248" t="s">
        <v>86</v>
      </c>
      <c r="AY132" s="17" t="s">
        <v>125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308</v>
      </c>
      <c r="BM132" s="248" t="s">
        <v>1065</v>
      </c>
    </row>
    <row r="133" s="14" customFormat="1">
      <c r="A133" s="14"/>
      <c r="B133" s="261"/>
      <c r="C133" s="262"/>
      <c r="D133" s="252" t="s">
        <v>134</v>
      </c>
      <c r="E133" s="263" t="s">
        <v>1</v>
      </c>
      <c r="F133" s="264" t="s">
        <v>86</v>
      </c>
      <c r="G133" s="262"/>
      <c r="H133" s="265">
        <v>2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134</v>
      </c>
      <c r="AU133" s="271" t="s">
        <v>86</v>
      </c>
      <c r="AV133" s="14" t="s">
        <v>86</v>
      </c>
      <c r="AW133" s="14" t="s">
        <v>32</v>
      </c>
      <c r="AX133" s="14" t="s">
        <v>84</v>
      </c>
      <c r="AY133" s="271" t="s">
        <v>125</v>
      </c>
    </row>
    <row r="134" s="2" customFormat="1" ht="24.15" customHeight="1">
      <c r="A134" s="38"/>
      <c r="B134" s="39"/>
      <c r="C134" s="236" t="s">
        <v>149</v>
      </c>
      <c r="D134" s="236" t="s">
        <v>128</v>
      </c>
      <c r="E134" s="237" t="s">
        <v>1066</v>
      </c>
      <c r="F134" s="238" t="s">
        <v>1067</v>
      </c>
      <c r="G134" s="239" t="s">
        <v>177</v>
      </c>
      <c r="H134" s="240">
        <v>2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0.15540000000000001</v>
      </c>
      <c r="R134" s="246">
        <f>Q134*H134</f>
        <v>0.31080000000000002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149</v>
      </c>
      <c r="AT134" s="248" t="s">
        <v>128</v>
      </c>
      <c r="AU134" s="248" t="s">
        <v>86</v>
      </c>
      <c r="AY134" s="17" t="s">
        <v>125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149</v>
      </c>
      <c r="BM134" s="248" t="s">
        <v>1068</v>
      </c>
    </row>
    <row r="135" s="14" customFormat="1">
      <c r="A135" s="14"/>
      <c r="B135" s="261"/>
      <c r="C135" s="262"/>
      <c r="D135" s="252" t="s">
        <v>134</v>
      </c>
      <c r="E135" s="263" t="s">
        <v>1</v>
      </c>
      <c r="F135" s="264" t="s">
        <v>86</v>
      </c>
      <c r="G135" s="262"/>
      <c r="H135" s="265">
        <v>2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134</v>
      </c>
      <c r="AU135" s="271" t="s">
        <v>86</v>
      </c>
      <c r="AV135" s="14" t="s">
        <v>86</v>
      </c>
      <c r="AW135" s="14" t="s">
        <v>32</v>
      </c>
      <c r="AX135" s="14" t="s">
        <v>84</v>
      </c>
      <c r="AY135" s="271" t="s">
        <v>125</v>
      </c>
    </row>
    <row r="136" s="2" customFormat="1" ht="37.8" customHeight="1">
      <c r="A136" s="38"/>
      <c r="B136" s="39"/>
      <c r="C136" s="236" t="s">
        <v>124</v>
      </c>
      <c r="D136" s="236" t="s">
        <v>128</v>
      </c>
      <c r="E136" s="237" t="s">
        <v>1069</v>
      </c>
      <c r="F136" s="238" t="s">
        <v>1070</v>
      </c>
      <c r="G136" s="239" t="s">
        <v>177</v>
      </c>
      <c r="H136" s="240">
        <v>2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0.089779999999999999</v>
      </c>
      <c r="R136" s="246">
        <f>Q136*H136</f>
        <v>0.17956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149</v>
      </c>
      <c r="AT136" s="248" t="s">
        <v>128</v>
      </c>
      <c r="AU136" s="248" t="s">
        <v>86</v>
      </c>
      <c r="AY136" s="17" t="s">
        <v>125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149</v>
      </c>
      <c r="BM136" s="248" t="s">
        <v>1071</v>
      </c>
    </row>
    <row r="137" s="14" customFormat="1">
      <c r="A137" s="14"/>
      <c r="B137" s="261"/>
      <c r="C137" s="262"/>
      <c r="D137" s="252" t="s">
        <v>134</v>
      </c>
      <c r="E137" s="263" t="s">
        <v>1</v>
      </c>
      <c r="F137" s="264" t="s">
        <v>86</v>
      </c>
      <c r="G137" s="262"/>
      <c r="H137" s="265">
        <v>2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134</v>
      </c>
      <c r="AU137" s="271" t="s">
        <v>86</v>
      </c>
      <c r="AV137" s="14" t="s">
        <v>86</v>
      </c>
      <c r="AW137" s="14" t="s">
        <v>32</v>
      </c>
      <c r="AX137" s="14" t="s">
        <v>84</v>
      </c>
      <c r="AY137" s="271" t="s">
        <v>125</v>
      </c>
    </row>
    <row r="138" s="2" customFormat="1" ht="37.8" customHeight="1">
      <c r="A138" s="38"/>
      <c r="B138" s="39"/>
      <c r="C138" s="236" t="s">
        <v>161</v>
      </c>
      <c r="D138" s="236" t="s">
        <v>128</v>
      </c>
      <c r="E138" s="237" t="s">
        <v>1072</v>
      </c>
      <c r="F138" s="238" t="s">
        <v>1073</v>
      </c>
      <c r="G138" s="239" t="s">
        <v>177</v>
      </c>
      <c r="H138" s="240">
        <v>2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0.089779999999999999</v>
      </c>
      <c r="R138" s="246">
        <f>Q138*H138</f>
        <v>0.17956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149</v>
      </c>
      <c r="AT138" s="248" t="s">
        <v>128</v>
      </c>
      <c r="AU138" s="248" t="s">
        <v>86</v>
      </c>
      <c r="AY138" s="17" t="s">
        <v>125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149</v>
      </c>
      <c r="BM138" s="248" t="s">
        <v>1074</v>
      </c>
    </row>
    <row r="139" s="14" customFormat="1">
      <c r="A139" s="14"/>
      <c r="B139" s="261"/>
      <c r="C139" s="262"/>
      <c r="D139" s="252" t="s">
        <v>134</v>
      </c>
      <c r="E139" s="263" t="s">
        <v>1</v>
      </c>
      <c r="F139" s="264" t="s">
        <v>86</v>
      </c>
      <c r="G139" s="262"/>
      <c r="H139" s="265">
        <v>2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134</v>
      </c>
      <c r="AU139" s="271" t="s">
        <v>86</v>
      </c>
      <c r="AV139" s="14" t="s">
        <v>86</v>
      </c>
      <c r="AW139" s="14" t="s">
        <v>32</v>
      </c>
      <c r="AX139" s="14" t="s">
        <v>84</v>
      </c>
      <c r="AY139" s="271" t="s">
        <v>125</v>
      </c>
    </row>
    <row r="140" s="2" customFormat="1" ht="14.4" customHeight="1">
      <c r="A140" s="38"/>
      <c r="B140" s="39"/>
      <c r="C140" s="236" t="s">
        <v>168</v>
      </c>
      <c r="D140" s="236" t="s">
        <v>128</v>
      </c>
      <c r="E140" s="237" t="s">
        <v>1075</v>
      </c>
      <c r="F140" s="238" t="s">
        <v>1076</v>
      </c>
      <c r="G140" s="239" t="s">
        <v>351</v>
      </c>
      <c r="H140" s="240">
        <v>4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41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0.0074999999999999997</v>
      </c>
      <c r="T140" s="247">
        <f>S140*H140</f>
        <v>0.029999999999999999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308</v>
      </c>
      <c r="AT140" s="248" t="s">
        <v>128</v>
      </c>
      <c r="AU140" s="248" t="s">
        <v>86</v>
      </c>
      <c r="AY140" s="17" t="s">
        <v>125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308</v>
      </c>
      <c r="BM140" s="248" t="s">
        <v>1077</v>
      </c>
    </row>
    <row r="141" s="14" customFormat="1">
      <c r="A141" s="14"/>
      <c r="B141" s="261"/>
      <c r="C141" s="262"/>
      <c r="D141" s="252" t="s">
        <v>134</v>
      </c>
      <c r="E141" s="263" t="s">
        <v>1</v>
      </c>
      <c r="F141" s="264" t="s">
        <v>1078</v>
      </c>
      <c r="G141" s="262"/>
      <c r="H141" s="265">
        <v>4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134</v>
      </c>
      <c r="AU141" s="271" t="s">
        <v>86</v>
      </c>
      <c r="AV141" s="14" t="s">
        <v>86</v>
      </c>
      <c r="AW141" s="14" t="s">
        <v>32</v>
      </c>
      <c r="AX141" s="14" t="s">
        <v>84</v>
      </c>
      <c r="AY141" s="271" t="s">
        <v>125</v>
      </c>
    </row>
    <row r="142" s="2" customFormat="1" ht="14.4" customHeight="1">
      <c r="A142" s="38"/>
      <c r="B142" s="39"/>
      <c r="C142" s="236" t="s">
        <v>174</v>
      </c>
      <c r="D142" s="236" t="s">
        <v>128</v>
      </c>
      <c r="E142" s="237" t="s">
        <v>1079</v>
      </c>
      <c r="F142" s="238" t="s">
        <v>1080</v>
      </c>
      <c r="G142" s="239" t="s">
        <v>332</v>
      </c>
      <c r="H142" s="240">
        <v>67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0.0050000000000000001</v>
      </c>
      <c r="T142" s="247">
        <f>S142*H142</f>
        <v>0.33500000000000002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308</v>
      </c>
      <c r="AT142" s="248" t="s">
        <v>128</v>
      </c>
      <c r="AU142" s="248" t="s">
        <v>86</v>
      </c>
      <c r="AY142" s="17" t="s">
        <v>125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308</v>
      </c>
      <c r="BM142" s="248" t="s">
        <v>1081</v>
      </c>
    </row>
    <row r="143" s="14" customFormat="1">
      <c r="A143" s="14"/>
      <c r="B143" s="261"/>
      <c r="C143" s="262"/>
      <c r="D143" s="252" t="s">
        <v>134</v>
      </c>
      <c r="E143" s="263" t="s">
        <v>1</v>
      </c>
      <c r="F143" s="264" t="s">
        <v>1082</v>
      </c>
      <c r="G143" s="262"/>
      <c r="H143" s="265">
        <v>67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134</v>
      </c>
      <c r="AU143" s="271" t="s">
        <v>86</v>
      </c>
      <c r="AV143" s="14" t="s">
        <v>86</v>
      </c>
      <c r="AW143" s="14" t="s">
        <v>32</v>
      </c>
      <c r="AX143" s="14" t="s">
        <v>84</v>
      </c>
      <c r="AY143" s="271" t="s">
        <v>125</v>
      </c>
    </row>
    <row r="144" s="2" customFormat="1" ht="14.4" customHeight="1">
      <c r="A144" s="38"/>
      <c r="B144" s="39"/>
      <c r="C144" s="236" t="s">
        <v>183</v>
      </c>
      <c r="D144" s="236" t="s">
        <v>128</v>
      </c>
      <c r="E144" s="237" t="s">
        <v>1083</v>
      </c>
      <c r="F144" s="238" t="s">
        <v>1084</v>
      </c>
      <c r="G144" s="239" t="s">
        <v>332</v>
      </c>
      <c r="H144" s="240">
        <v>30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0.0050000000000000001</v>
      </c>
      <c r="T144" s="247">
        <f>S144*H144</f>
        <v>0.14999999999999999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308</v>
      </c>
      <c r="AT144" s="248" t="s">
        <v>128</v>
      </c>
      <c r="AU144" s="248" t="s">
        <v>86</v>
      </c>
      <c r="AY144" s="17" t="s">
        <v>125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308</v>
      </c>
      <c r="BM144" s="248" t="s">
        <v>1085</v>
      </c>
    </row>
    <row r="145" s="14" customFormat="1">
      <c r="A145" s="14"/>
      <c r="B145" s="261"/>
      <c r="C145" s="262"/>
      <c r="D145" s="252" t="s">
        <v>134</v>
      </c>
      <c r="E145" s="263" t="s">
        <v>1</v>
      </c>
      <c r="F145" s="264" t="s">
        <v>1086</v>
      </c>
      <c r="G145" s="262"/>
      <c r="H145" s="265">
        <v>30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134</v>
      </c>
      <c r="AU145" s="271" t="s">
        <v>86</v>
      </c>
      <c r="AV145" s="14" t="s">
        <v>86</v>
      </c>
      <c r="AW145" s="14" t="s">
        <v>32</v>
      </c>
      <c r="AX145" s="14" t="s">
        <v>84</v>
      </c>
      <c r="AY145" s="271" t="s">
        <v>125</v>
      </c>
    </row>
    <row r="146" s="2" customFormat="1" ht="14.4" customHeight="1">
      <c r="A146" s="38"/>
      <c r="B146" s="39"/>
      <c r="C146" s="236" t="s">
        <v>180</v>
      </c>
      <c r="D146" s="236" t="s">
        <v>128</v>
      </c>
      <c r="E146" s="237" t="s">
        <v>1087</v>
      </c>
      <c r="F146" s="238" t="s">
        <v>1088</v>
      </c>
      <c r="G146" s="239" t="s">
        <v>332</v>
      </c>
      <c r="H146" s="240">
        <v>67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41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0.0050000000000000001</v>
      </c>
      <c r="T146" s="247">
        <f>S146*H146</f>
        <v>0.33500000000000002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308</v>
      </c>
      <c r="AT146" s="248" t="s">
        <v>128</v>
      </c>
      <c r="AU146" s="248" t="s">
        <v>86</v>
      </c>
      <c r="AY146" s="17" t="s">
        <v>125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308</v>
      </c>
      <c r="BM146" s="248" t="s">
        <v>1089</v>
      </c>
    </row>
    <row r="147" s="14" customFormat="1">
      <c r="A147" s="14"/>
      <c r="B147" s="261"/>
      <c r="C147" s="262"/>
      <c r="D147" s="252" t="s">
        <v>134</v>
      </c>
      <c r="E147" s="263" t="s">
        <v>1</v>
      </c>
      <c r="F147" s="264" t="s">
        <v>576</v>
      </c>
      <c r="G147" s="262"/>
      <c r="H147" s="265">
        <v>67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134</v>
      </c>
      <c r="AU147" s="271" t="s">
        <v>86</v>
      </c>
      <c r="AV147" s="14" t="s">
        <v>86</v>
      </c>
      <c r="AW147" s="14" t="s">
        <v>32</v>
      </c>
      <c r="AX147" s="14" t="s">
        <v>84</v>
      </c>
      <c r="AY147" s="271" t="s">
        <v>125</v>
      </c>
    </row>
    <row r="148" s="2" customFormat="1" ht="24.15" customHeight="1">
      <c r="A148" s="38"/>
      <c r="B148" s="39"/>
      <c r="C148" s="236" t="s">
        <v>279</v>
      </c>
      <c r="D148" s="236" t="s">
        <v>128</v>
      </c>
      <c r="E148" s="237" t="s">
        <v>1090</v>
      </c>
      <c r="F148" s="238" t="s">
        <v>1091</v>
      </c>
      <c r="G148" s="239" t="s">
        <v>351</v>
      </c>
      <c r="H148" s="240">
        <v>4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0.00089999999999999998</v>
      </c>
      <c r="T148" s="247">
        <f>S148*H148</f>
        <v>0.0035999999999999999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308</v>
      </c>
      <c r="AT148" s="248" t="s">
        <v>128</v>
      </c>
      <c r="AU148" s="248" t="s">
        <v>86</v>
      </c>
      <c r="AY148" s="17" t="s">
        <v>125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308</v>
      </c>
      <c r="BM148" s="248" t="s">
        <v>1092</v>
      </c>
    </row>
    <row r="149" s="14" customFormat="1">
      <c r="A149" s="14"/>
      <c r="B149" s="261"/>
      <c r="C149" s="262"/>
      <c r="D149" s="252" t="s">
        <v>134</v>
      </c>
      <c r="E149" s="263" t="s">
        <v>1</v>
      </c>
      <c r="F149" s="264" t="s">
        <v>149</v>
      </c>
      <c r="G149" s="262"/>
      <c r="H149" s="265">
        <v>4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134</v>
      </c>
      <c r="AU149" s="271" t="s">
        <v>86</v>
      </c>
      <c r="AV149" s="14" t="s">
        <v>86</v>
      </c>
      <c r="AW149" s="14" t="s">
        <v>32</v>
      </c>
      <c r="AX149" s="14" t="s">
        <v>84</v>
      </c>
      <c r="AY149" s="271" t="s">
        <v>125</v>
      </c>
    </row>
    <row r="150" s="2" customFormat="1" ht="24.15" customHeight="1">
      <c r="A150" s="38"/>
      <c r="B150" s="39"/>
      <c r="C150" s="236" t="s">
        <v>286</v>
      </c>
      <c r="D150" s="236" t="s">
        <v>128</v>
      </c>
      <c r="E150" s="237" t="s">
        <v>1093</v>
      </c>
      <c r="F150" s="238" t="s">
        <v>1094</v>
      </c>
      <c r="G150" s="239" t="s">
        <v>351</v>
      </c>
      <c r="H150" s="240">
        <v>8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41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0.002</v>
      </c>
      <c r="T150" s="247">
        <f>S150*H150</f>
        <v>0.016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308</v>
      </c>
      <c r="AT150" s="248" t="s">
        <v>128</v>
      </c>
      <c r="AU150" s="248" t="s">
        <v>86</v>
      </c>
      <c r="AY150" s="17" t="s">
        <v>125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308</v>
      </c>
      <c r="BM150" s="248" t="s">
        <v>1095</v>
      </c>
    </row>
    <row r="151" s="14" customFormat="1">
      <c r="A151" s="14"/>
      <c r="B151" s="261"/>
      <c r="C151" s="262"/>
      <c r="D151" s="252" t="s">
        <v>134</v>
      </c>
      <c r="E151" s="263" t="s">
        <v>1</v>
      </c>
      <c r="F151" s="264" t="s">
        <v>1096</v>
      </c>
      <c r="G151" s="262"/>
      <c r="H151" s="265">
        <v>8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134</v>
      </c>
      <c r="AU151" s="271" t="s">
        <v>86</v>
      </c>
      <c r="AV151" s="14" t="s">
        <v>86</v>
      </c>
      <c r="AW151" s="14" t="s">
        <v>32</v>
      </c>
      <c r="AX151" s="14" t="s">
        <v>84</v>
      </c>
      <c r="AY151" s="271" t="s">
        <v>125</v>
      </c>
    </row>
    <row r="152" s="2" customFormat="1" ht="14.4" customHeight="1">
      <c r="A152" s="38"/>
      <c r="B152" s="39"/>
      <c r="C152" s="236" t="s">
        <v>292</v>
      </c>
      <c r="D152" s="236" t="s">
        <v>128</v>
      </c>
      <c r="E152" s="237" t="s">
        <v>1097</v>
      </c>
      <c r="F152" s="238" t="s">
        <v>1098</v>
      </c>
      <c r="G152" s="239" t="s">
        <v>351</v>
      </c>
      <c r="H152" s="240">
        <v>4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0.002</v>
      </c>
      <c r="T152" s="247">
        <f>S152*H152</f>
        <v>0.0080000000000000002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308</v>
      </c>
      <c r="AT152" s="248" t="s">
        <v>128</v>
      </c>
      <c r="AU152" s="248" t="s">
        <v>86</v>
      </c>
      <c r="AY152" s="17" t="s">
        <v>125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308</v>
      </c>
      <c r="BM152" s="248" t="s">
        <v>1099</v>
      </c>
    </row>
    <row r="153" s="14" customFormat="1">
      <c r="A153" s="14"/>
      <c r="B153" s="261"/>
      <c r="C153" s="262"/>
      <c r="D153" s="252" t="s">
        <v>134</v>
      </c>
      <c r="E153" s="263" t="s">
        <v>1</v>
      </c>
      <c r="F153" s="264" t="s">
        <v>1078</v>
      </c>
      <c r="G153" s="262"/>
      <c r="H153" s="265">
        <v>4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134</v>
      </c>
      <c r="AU153" s="271" t="s">
        <v>86</v>
      </c>
      <c r="AV153" s="14" t="s">
        <v>86</v>
      </c>
      <c r="AW153" s="14" t="s">
        <v>32</v>
      </c>
      <c r="AX153" s="14" t="s">
        <v>84</v>
      </c>
      <c r="AY153" s="271" t="s">
        <v>125</v>
      </c>
    </row>
    <row r="154" s="2" customFormat="1" ht="14.4" customHeight="1">
      <c r="A154" s="38"/>
      <c r="B154" s="39"/>
      <c r="C154" s="236" t="s">
        <v>300</v>
      </c>
      <c r="D154" s="236" t="s">
        <v>128</v>
      </c>
      <c r="E154" s="237" t="s">
        <v>1100</v>
      </c>
      <c r="F154" s="238" t="s">
        <v>1101</v>
      </c>
      <c r="G154" s="239" t="s">
        <v>351</v>
      </c>
      <c r="H154" s="240">
        <v>8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41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0.002</v>
      </c>
      <c r="T154" s="247">
        <f>S154*H154</f>
        <v>0.016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308</v>
      </c>
      <c r="AT154" s="248" t="s">
        <v>128</v>
      </c>
      <c r="AU154" s="248" t="s">
        <v>86</v>
      </c>
      <c r="AY154" s="17" t="s">
        <v>125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308</v>
      </c>
      <c r="BM154" s="248" t="s">
        <v>1102</v>
      </c>
    </row>
    <row r="155" s="14" customFormat="1">
      <c r="A155" s="14"/>
      <c r="B155" s="261"/>
      <c r="C155" s="262"/>
      <c r="D155" s="252" t="s">
        <v>134</v>
      </c>
      <c r="E155" s="263" t="s">
        <v>1</v>
      </c>
      <c r="F155" s="264" t="s">
        <v>1096</v>
      </c>
      <c r="G155" s="262"/>
      <c r="H155" s="265">
        <v>8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134</v>
      </c>
      <c r="AU155" s="271" t="s">
        <v>86</v>
      </c>
      <c r="AV155" s="14" t="s">
        <v>86</v>
      </c>
      <c r="AW155" s="14" t="s">
        <v>32</v>
      </c>
      <c r="AX155" s="14" t="s">
        <v>84</v>
      </c>
      <c r="AY155" s="271" t="s">
        <v>125</v>
      </c>
    </row>
    <row r="156" s="2" customFormat="1" ht="14.4" customHeight="1">
      <c r="A156" s="38"/>
      <c r="B156" s="39"/>
      <c r="C156" s="236" t="s">
        <v>8</v>
      </c>
      <c r="D156" s="236" t="s">
        <v>128</v>
      </c>
      <c r="E156" s="237" t="s">
        <v>1103</v>
      </c>
      <c r="F156" s="238" t="s">
        <v>1104</v>
      </c>
      <c r="G156" s="239" t="s">
        <v>144</v>
      </c>
      <c r="H156" s="240">
        <v>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41</v>
      </c>
      <c r="O156" s="91"/>
      <c r="P156" s="246">
        <f>O156*H156</f>
        <v>0</v>
      </c>
      <c r="Q156" s="246">
        <v>0.00054000000000000001</v>
      </c>
      <c r="R156" s="246">
        <f>Q156*H156</f>
        <v>0.00054000000000000001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149</v>
      </c>
      <c r="AT156" s="248" t="s">
        <v>128</v>
      </c>
      <c r="AU156" s="248" t="s">
        <v>86</v>
      </c>
      <c r="AY156" s="17" t="s">
        <v>125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149</v>
      </c>
      <c r="BM156" s="248" t="s">
        <v>1105</v>
      </c>
    </row>
    <row r="157" s="14" customFormat="1">
      <c r="A157" s="14"/>
      <c r="B157" s="261"/>
      <c r="C157" s="262"/>
      <c r="D157" s="252" t="s">
        <v>134</v>
      </c>
      <c r="E157" s="263" t="s">
        <v>1</v>
      </c>
      <c r="F157" s="264" t="s">
        <v>84</v>
      </c>
      <c r="G157" s="262"/>
      <c r="H157" s="265">
        <v>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134</v>
      </c>
      <c r="AU157" s="271" t="s">
        <v>86</v>
      </c>
      <c r="AV157" s="14" t="s">
        <v>86</v>
      </c>
      <c r="AW157" s="14" t="s">
        <v>32</v>
      </c>
      <c r="AX157" s="14" t="s">
        <v>84</v>
      </c>
      <c r="AY157" s="271" t="s">
        <v>125</v>
      </c>
    </row>
    <row r="158" s="2" customFormat="1" ht="14.4" customHeight="1">
      <c r="A158" s="38"/>
      <c r="B158" s="39"/>
      <c r="C158" s="236" t="s">
        <v>308</v>
      </c>
      <c r="D158" s="236" t="s">
        <v>128</v>
      </c>
      <c r="E158" s="237" t="s">
        <v>1106</v>
      </c>
      <c r="F158" s="238" t="s">
        <v>1107</v>
      </c>
      <c r="G158" s="239" t="s">
        <v>171</v>
      </c>
      <c r="H158" s="240">
        <v>1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0.00054000000000000001</v>
      </c>
      <c r="R158" s="246">
        <f>Q158*H158</f>
        <v>0.00054000000000000001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149</v>
      </c>
      <c r="AT158" s="248" t="s">
        <v>128</v>
      </c>
      <c r="AU158" s="248" t="s">
        <v>86</v>
      </c>
      <c r="AY158" s="17" t="s">
        <v>125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149</v>
      </c>
      <c r="BM158" s="248" t="s">
        <v>1108</v>
      </c>
    </row>
    <row r="159" s="13" customFormat="1">
      <c r="A159" s="13"/>
      <c r="B159" s="250"/>
      <c r="C159" s="251"/>
      <c r="D159" s="252" t="s">
        <v>134</v>
      </c>
      <c r="E159" s="253" t="s">
        <v>1</v>
      </c>
      <c r="F159" s="254" t="s">
        <v>1109</v>
      </c>
      <c r="G159" s="251"/>
      <c r="H159" s="253" t="s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134</v>
      </c>
      <c r="AU159" s="260" t="s">
        <v>86</v>
      </c>
      <c r="AV159" s="13" t="s">
        <v>84</v>
      </c>
      <c r="AW159" s="13" t="s">
        <v>32</v>
      </c>
      <c r="AX159" s="13" t="s">
        <v>76</v>
      </c>
      <c r="AY159" s="260" t="s">
        <v>125</v>
      </c>
    </row>
    <row r="160" s="14" customFormat="1">
      <c r="A160" s="14"/>
      <c r="B160" s="261"/>
      <c r="C160" s="262"/>
      <c r="D160" s="252" t="s">
        <v>134</v>
      </c>
      <c r="E160" s="263" t="s">
        <v>1</v>
      </c>
      <c r="F160" s="264" t="s">
        <v>84</v>
      </c>
      <c r="G160" s="262"/>
      <c r="H160" s="265">
        <v>1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134</v>
      </c>
      <c r="AU160" s="271" t="s">
        <v>86</v>
      </c>
      <c r="AV160" s="14" t="s">
        <v>86</v>
      </c>
      <c r="AW160" s="14" t="s">
        <v>32</v>
      </c>
      <c r="AX160" s="14" t="s">
        <v>84</v>
      </c>
      <c r="AY160" s="271" t="s">
        <v>125</v>
      </c>
    </row>
    <row r="161" s="2" customFormat="1" ht="14.4" customHeight="1">
      <c r="A161" s="38"/>
      <c r="B161" s="39"/>
      <c r="C161" s="236" t="s">
        <v>313</v>
      </c>
      <c r="D161" s="236" t="s">
        <v>128</v>
      </c>
      <c r="E161" s="237" t="s">
        <v>1110</v>
      </c>
      <c r="F161" s="238" t="s">
        <v>1111</v>
      </c>
      <c r="G161" s="239" t="s">
        <v>177</v>
      </c>
      <c r="H161" s="240">
        <v>4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41</v>
      </c>
      <c r="O161" s="91"/>
      <c r="P161" s="246">
        <f>O161*H161</f>
        <v>0</v>
      </c>
      <c r="Q161" s="246">
        <v>0.00064999999999999997</v>
      </c>
      <c r="R161" s="246">
        <f>Q161*H161</f>
        <v>0.0025999999999999999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149</v>
      </c>
      <c r="AT161" s="248" t="s">
        <v>128</v>
      </c>
      <c r="AU161" s="248" t="s">
        <v>86</v>
      </c>
      <c r="AY161" s="17" t="s">
        <v>125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149</v>
      </c>
      <c r="BM161" s="248" t="s">
        <v>1112</v>
      </c>
    </row>
    <row r="162" s="14" customFormat="1">
      <c r="A162" s="14"/>
      <c r="B162" s="261"/>
      <c r="C162" s="262"/>
      <c r="D162" s="252" t="s">
        <v>134</v>
      </c>
      <c r="E162" s="263" t="s">
        <v>1</v>
      </c>
      <c r="F162" s="264" t="s">
        <v>149</v>
      </c>
      <c r="G162" s="262"/>
      <c r="H162" s="265">
        <v>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134</v>
      </c>
      <c r="AU162" s="271" t="s">
        <v>86</v>
      </c>
      <c r="AV162" s="14" t="s">
        <v>86</v>
      </c>
      <c r="AW162" s="14" t="s">
        <v>32</v>
      </c>
      <c r="AX162" s="14" t="s">
        <v>84</v>
      </c>
      <c r="AY162" s="271" t="s">
        <v>125</v>
      </c>
    </row>
    <row r="163" s="2" customFormat="1" ht="14.4" customHeight="1">
      <c r="A163" s="38"/>
      <c r="B163" s="39"/>
      <c r="C163" s="236" t="s">
        <v>146</v>
      </c>
      <c r="D163" s="236" t="s">
        <v>128</v>
      </c>
      <c r="E163" s="237" t="s">
        <v>1113</v>
      </c>
      <c r="F163" s="238" t="s">
        <v>1114</v>
      </c>
      <c r="G163" s="239" t="s">
        <v>144</v>
      </c>
      <c r="H163" s="240">
        <v>4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149</v>
      </c>
      <c r="AT163" s="248" t="s">
        <v>128</v>
      </c>
      <c r="AU163" s="248" t="s">
        <v>86</v>
      </c>
      <c r="AY163" s="17" t="s">
        <v>125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149</v>
      </c>
      <c r="BM163" s="248" t="s">
        <v>1115</v>
      </c>
    </row>
    <row r="164" s="14" customFormat="1">
      <c r="A164" s="14"/>
      <c r="B164" s="261"/>
      <c r="C164" s="262"/>
      <c r="D164" s="252" t="s">
        <v>134</v>
      </c>
      <c r="E164" s="263" t="s">
        <v>1</v>
      </c>
      <c r="F164" s="264" t="s">
        <v>1116</v>
      </c>
      <c r="G164" s="262"/>
      <c r="H164" s="265">
        <v>4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134</v>
      </c>
      <c r="AU164" s="271" t="s">
        <v>86</v>
      </c>
      <c r="AV164" s="14" t="s">
        <v>86</v>
      </c>
      <c r="AW164" s="14" t="s">
        <v>32</v>
      </c>
      <c r="AX164" s="14" t="s">
        <v>84</v>
      </c>
      <c r="AY164" s="271" t="s">
        <v>125</v>
      </c>
    </row>
    <row r="165" s="2" customFormat="1" ht="14.4" customHeight="1">
      <c r="A165" s="38"/>
      <c r="B165" s="39"/>
      <c r="C165" s="236" t="s">
        <v>321</v>
      </c>
      <c r="D165" s="236" t="s">
        <v>128</v>
      </c>
      <c r="E165" s="237" t="s">
        <v>1117</v>
      </c>
      <c r="F165" s="238" t="s">
        <v>1118</v>
      </c>
      <c r="G165" s="239" t="s">
        <v>144</v>
      </c>
      <c r="H165" s="240">
        <v>16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41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149</v>
      </c>
      <c r="AT165" s="248" t="s">
        <v>128</v>
      </c>
      <c r="AU165" s="248" t="s">
        <v>86</v>
      </c>
      <c r="AY165" s="17" t="s">
        <v>125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84</v>
      </c>
      <c r="BK165" s="249">
        <f>ROUND(I165*H165,2)</f>
        <v>0</v>
      </c>
      <c r="BL165" s="17" t="s">
        <v>149</v>
      </c>
      <c r="BM165" s="248" t="s">
        <v>1119</v>
      </c>
    </row>
    <row r="166" s="14" customFormat="1">
      <c r="A166" s="14"/>
      <c r="B166" s="261"/>
      <c r="C166" s="262"/>
      <c r="D166" s="252" t="s">
        <v>134</v>
      </c>
      <c r="E166" s="263" t="s">
        <v>1</v>
      </c>
      <c r="F166" s="264" t="s">
        <v>1120</v>
      </c>
      <c r="G166" s="262"/>
      <c r="H166" s="265">
        <v>16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134</v>
      </c>
      <c r="AU166" s="271" t="s">
        <v>86</v>
      </c>
      <c r="AV166" s="14" t="s">
        <v>86</v>
      </c>
      <c r="AW166" s="14" t="s">
        <v>32</v>
      </c>
      <c r="AX166" s="14" t="s">
        <v>84</v>
      </c>
      <c r="AY166" s="271" t="s">
        <v>125</v>
      </c>
    </row>
    <row r="167" s="2" customFormat="1" ht="24.15" customHeight="1">
      <c r="A167" s="38"/>
      <c r="B167" s="39"/>
      <c r="C167" s="236" t="s">
        <v>326</v>
      </c>
      <c r="D167" s="236" t="s">
        <v>128</v>
      </c>
      <c r="E167" s="237" t="s">
        <v>1121</v>
      </c>
      <c r="F167" s="238" t="s">
        <v>1122</v>
      </c>
      <c r="G167" s="239" t="s">
        <v>144</v>
      </c>
      <c r="H167" s="240">
        <v>4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41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149</v>
      </c>
      <c r="AT167" s="248" t="s">
        <v>128</v>
      </c>
      <c r="AU167" s="248" t="s">
        <v>86</v>
      </c>
      <c r="AY167" s="17" t="s">
        <v>125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149</v>
      </c>
      <c r="BM167" s="248" t="s">
        <v>1123</v>
      </c>
    </row>
    <row r="168" s="14" customFormat="1">
      <c r="A168" s="14"/>
      <c r="B168" s="261"/>
      <c r="C168" s="262"/>
      <c r="D168" s="252" t="s">
        <v>134</v>
      </c>
      <c r="E168" s="263" t="s">
        <v>1</v>
      </c>
      <c r="F168" s="264" t="s">
        <v>1116</v>
      </c>
      <c r="G168" s="262"/>
      <c r="H168" s="265">
        <v>4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134</v>
      </c>
      <c r="AU168" s="271" t="s">
        <v>86</v>
      </c>
      <c r="AV168" s="14" t="s">
        <v>86</v>
      </c>
      <c r="AW168" s="14" t="s">
        <v>32</v>
      </c>
      <c r="AX168" s="14" t="s">
        <v>84</v>
      </c>
      <c r="AY168" s="271" t="s">
        <v>125</v>
      </c>
    </row>
    <row r="169" s="2" customFormat="1" ht="24.15" customHeight="1">
      <c r="A169" s="38"/>
      <c r="B169" s="39"/>
      <c r="C169" s="236" t="s">
        <v>7</v>
      </c>
      <c r="D169" s="236" t="s">
        <v>128</v>
      </c>
      <c r="E169" s="237" t="s">
        <v>1124</v>
      </c>
      <c r="F169" s="238" t="s">
        <v>1125</v>
      </c>
      <c r="G169" s="239" t="s">
        <v>144</v>
      </c>
      <c r="H169" s="240">
        <v>4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149</v>
      </c>
      <c r="AT169" s="248" t="s">
        <v>128</v>
      </c>
      <c r="AU169" s="248" t="s">
        <v>86</v>
      </c>
      <c r="AY169" s="17" t="s">
        <v>125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149</v>
      </c>
      <c r="BM169" s="248" t="s">
        <v>1126</v>
      </c>
    </row>
    <row r="170" s="14" customFormat="1">
      <c r="A170" s="14"/>
      <c r="B170" s="261"/>
      <c r="C170" s="262"/>
      <c r="D170" s="252" t="s">
        <v>134</v>
      </c>
      <c r="E170" s="263" t="s">
        <v>1</v>
      </c>
      <c r="F170" s="264" t="s">
        <v>1116</v>
      </c>
      <c r="G170" s="262"/>
      <c r="H170" s="265">
        <v>4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134</v>
      </c>
      <c r="AU170" s="271" t="s">
        <v>86</v>
      </c>
      <c r="AV170" s="14" t="s">
        <v>86</v>
      </c>
      <c r="AW170" s="14" t="s">
        <v>32</v>
      </c>
      <c r="AX170" s="14" t="s">
        <v>84</v>
      </c>
      <c r="AY170" s="271" t="s">
        <v>125</v>
      </c>
    </row>
    <row r="171" s="2" customFormat="1" ht="14.4" customHeight="1">
      <c r="A171" s="38"/>
      <c r="B171" s="39"/>
      <c r="C171" s="236" t="s">
        <v>338</v>
      </c>
      <c r="D171" s="236" t="s">
        <v>128</v>
      </c>
      <c r="E171" s="237" t="s">
        <v>1127</v>
      </c>
      <c r="F171" s="238" t="s">
        <v>1128</v>
      </c>
      <c r="G171" s="239" t="s">
        <v>351</v>
      </c>
      <c r="H171" s="240">
        <v>2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41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0.002</v>
      </c>
      <c r="T171" s="247">
        <f>S171*H171</f>
        <v>0.0040000000000000001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308</v>
      </c>
      <c r="AT171" s="248" t="s">
        <v>128</v>
      </c>
      <c r="AU171" s="248" t="s">
        <v>86</v>
      </c>
      <c r="AY171" s="17" t="s">
        <v>125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84</v>
      </c>
      <c r="BK171" s="249">
        <f>ROUND(I171*H171,2)</f>
        <v>0</v>
      </c>
      <c r="BL171" s="17" t="s">
        <v>308</v>
      </c>
      <c r="BM171" s="248" t="s">
        <v>1129</v>
      </c>
    </row>
    <row r="172" s="14" customFormat="1">
      <c r="A172" s="14"/>
      <c r="B172" s="261"/>
      <c r="C172" s="262"/>
      <c r="D172" s="252" t="s">
        <v>134</v>
      </c>
      <c r="E172" s="263" t="s">
        <v>1</v>
      </c>
      <c r="F172" s="264" t="s">
        <v>668</v>
      </c>
      <c r="G172" s="262"/>
      <c r="H172" s="265">
        <v>2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134</v>
      </c>
      <c r="AU172" s="271" t="s">
        <v>86</v>
      </c>
      <c r="AV172" s="14" t="s">
        <v>86</v>
      </c>
      <c r="AW172" s="14" t="s">
        <v>32</v>
      </c>
      <c r="AX172" s="14" t="s">
        <v>84</v>
      </c>
      <c r="AY172" s="271" t="s">
        <v>125</v>
      </c>
    </row>
    <row r="173" s="2" customFormat="1" ht="14.4" customHeight="1">
      <c r="A173" s="38"/>
      <c r="B173" s="39"/>
      <c r="C173" s="236" t="s">
        <v>343</v>
      </c>
      <c r="D173" s="236" t="s">
        <v>128</v>
      </c>
      <c r="E173" s="237" t="s">
        <v>1130</v>
      </c>
      <c r="F173" s="238" t="s">
        <v>1131</v>
      </c>
      <c r="G173" s="239" t="s">
        <v>144</v>
      </c>
      <c r="H173" s="240">
        <v>5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0.0074999999999999997</v>
      </c>
      <c r="T173" s="247">
        <f>S173*H173</f>
        <v>0.037499999999999999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308</v>
      </c>
      <c r="AT173" s="248" t="s">
        <v>128</v>
      </c>
      <c r="AU173" s="248" t="s">
        <v>86</v>
      </c>
      <c r="AY173" s="17" t="s">
        <v>125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308</v>
      </c>
      <c r="BM173" s="248" t="s">
        <v>1132</v>
      </c>
    </row>
    <row r="174" s="14" customFormat="1">
      <c r="A174" s="14"/>
      <c r="B174" s="261"/>
      <c r="C174" s="262"/>
      <c r="D174" s="252" t="s">
        <v>134</v>
      </c>
      <c r="E174" s="263" t="s">
        <v>1</v>
      </c>
      <c r="F174" s="264" t="s">
        <v>124</v>
      </c>
      <c r="G174" s="262"/>
      <c r="H174" s="265">
        <v>5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134</v>
      </c>
      <c r="AU174" s="271" t="s">
        <v>86</v>
      </c>
      <c r="AV174" s="14" t="s">
        <v>86</v>
      </c>
      <c r="AW174" s="14" t="s">
        <v>32</v>
      </c>
      <c r="AX174" s="14" t="s">
        <v>84</v>
      </c>
      <c r="AY174" s="271" t="s">
        <v>125</v>
      </c>
    </row>
    <row r="175" s="12" customFormat="1" ht="25.92" customHeight="1">
      <c r="A175" s="12"/>
      <c r="B175" s="220"/>
      <c r="C175" s="221"/>
      <c r="D175" s="222" t="s">
        <v>75</v>
      </c>
      <c r="E175" s="223" t="s">
        <v>263</v>
      </c>
      <c r="F175" s="223" t="s">
        <v>867</v>
      </c>
      <c r="G175" s="221"/>
      <c r="H175" s="221"/>
      <c r="I175" s="224"/>
      <c r="J175" s="225">
        <f>BK175</f>
        <v>0</v>
      </c>
      <c r="K175" s="221"/>
      <c r="L175" s="226"/>
      <c r="M175" s="227"/>
      <c r="N175" s="228"/>
      <c r="O175" s="228"/>
      <c r="P175" s="229">
        <f>P176</f>
        <v>0</v>
      </c>
      <c r="Q175" s="228"/>
      <c r="R175" s="229">
        <f>R176</f>
        <v>37.234409999999997</v>
      </c>
      <c r="S175" s="228"/>
      <c r="T175" s="230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1" t="s">
        <v>141</v>
      </c>
      <c r="AT175" s="232" t="s">
        <v>75</v>
      </c>
      <c r="AU175" s="232" t="s">
        <v>76</v>
      </c>
      <c r="AY175" s="231" t="s">
        <v>125</v>
      </c>
      <c r="BK175" s="233">
        <f>BK176</f>
        <v>0</v>
      </c>
    </row>
    <row r="176" s="12" customFormat="1" ht="22.8" customHeight="1">
      <c r="A176" s="12"/>
      <c r="B176" s="220"/>
      <c r="C176" s="221"/>
      <c r="D176" s="222" t="s">
        <v>75</v>
      </c>
      <c r="E176" s="234" t="s">
        <v>868</v>
      </c>
      <c r="F176" s="234" t="s">
        <v>869</v>
      </c>
      <c r="G176" s="221"/>
      <c r="H176" s="221"/>
      <c r="I176" s="224"/>
      <c r="J176" s="235">
        <f>BK176</f>
        <v>0</v>
      </c>
      <c r="K176" s="221"/>
      <c r="L176" s="226"/>
      <c r="M176" s="227"/>
      <c r="N176" s="228"/>
      <c r="O176" s="228"/>
      <c r="P176" s="229">
        <f>SUM(P177:P204)</f>
        <v>0</v>
      </c>
      <c r="Q176" s="228"/>
      <c r="R176" s="229">
        <f>SUM(R177:R204)</f>
        <v>37.234409999999997</v>
      </c>
      <c r="S176" s="228"/>
      <c r="T176" s="230">
        <f>SUM(T177:T204)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1" t="s">
        <v>141</v>
      </c>
      <c r="AT176" s="232" t="s">
        <v>75</v>
      </c>
      <c r="AU176" s="232" t="s">
        <v>84</v>
      </c>
      <c r="AY176" s="231" t="s">
        <v>125</v>
      </c>
      <c r="BK176" s="233">
        <f>SUM(BK177:BK204)</f>
        <v>0</v>
      </c>
    </row>
    <row r="177" s="2" customFormat="1" ht="24.15" customHeight="1">
      <c r="A177" s="38"/>
      <c r="B177" s="39"/>
      <c r="C177" s="236" t="s">
        <v>348</v>
      </c>
      <c r="D177" s="236" t="s">
        <v>128</v>
      </c>
      <c r="E177" s="237" t="s">
        <v>1133</v>
      </c>
      <c r="F177" s="238" t="s">
        <v>1134</v>
      </c>
      <c r="G177" s="239" t="s">
        <v>216</v>
      </c>
      <c r="H177" s="240">
        <v>6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41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560</v>
      </c>
      <c r="AT177" s="248" t="s">
        <v>128</v>
      </c>
      <c r="AU177" s="248" t="s">
        <v>86</v>
      </c>
      <c r="AY177" s="17" t="s">
        <v>125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560</v>
      </c>
      <c r="BM177" s="248" t="s">
        <v>1135</v>
      </c>
    </row>
    <row r="178" s="14" customFormat="1">
      <c r="A178" s="14"/>
      <c r="B178" s="261"/>
      <c r="C178" s="262"/>
      <c r="D178" s="252" t="s">
        <v>134</v>
      </c>
      <c r="E178" s="263" t="s">
        <v>1</v>
      </c>
      <c r="F178" s="264" t="s">
        <v>1136</v>
      </c>
      <c r="G178" s="262"/>
      <c r="H178" s="265">
        <v>6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1" t="s">
        <v>134</v>
      </c>
      <c r="AU178" s="271" t="s">
        <v>86</v>
      </c>
      <c r="AV178" s="14" t="s">
        <v>86</v>
      </c>
      <c r="AW178" s="14" t="s">
        <v>32</v>
      </c>
      <c r="AX178" s="14" t="s">
        <v>84</v>
      </c>
      <c r="AY178" s="271" t="s">
        <v>125</v>
      </c>
    </row>
    <row r="179" s="2" customFormat="1" ht="24.15" customHeight="1">
      <c r="A179" s="38"/>
      <c r="B179" s="39"/>
      <c r="C179" s="236" t="s">
        <v>354</v>
      </c>
      <c r="D179" s="236" t="s">
        <v>128</v>
      </c>
      <c r="E179" s="237" t="s">
        <v>1040</v>
      </c>
      <c r="F179" s="238" t="s">
        <v>1041</v>
      </c>
      <c r="G179" s="239" t="s">
        <v>216</v>
      </c>
      <c r="H179" s="240">
        <v>6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41</v>
      </c>
      <c r="O179" s="91"/>
      <c r="P179" s="246">
        <f>O179*H179</f>
        <v>0</v>
      </c>
      <c r="Q179" s="246">
        <v>2.2563399999999998</v>
      </c>
      <c r="R179" s="246">
        <f>Q179*H179</f>
        <v>13.538039999999999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560</v>
      </c>
      <c r="AT179" s="248" t="s">
        <v>128</v>
      </c>
      <c r="AU179" s="248" t="s">
        <v>86</v>
      </c>
      <c r="AY179" s="17" t="s">
        <v>125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560</v>
      </c>
      <c r="BM179" s="248" t="s">
        <v>1137</v>
      </c>
    </row>
    <row r="180" s="13" customFormat="1">
      <c r="A180" s="13"/>
      <c r="B180" s="250"/>
      <c r="C180" s="251"/>
      <c r="D180" s="252" t="s">
        <v>134</v>
      </c>
      <c r="E180" s="253" t="s">
        <v>1</v>
      </c>
      <c r="F180" s="254" t="s">
        <v>1138</v>
      </c>
      <c r="G180" s="251"/>
      <c r="H180" s="253" t="s">
        <v>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134</v>
      </c>
      <c r="AU180" s="260" t="s">
        <v>86</v>
      </c>
      <c r="AV180" s="13" t="s">
        <v>84</v>
      </c>
      <c r="AW180" s="13" t="s">
        <v>32</v>
      </c>
      <c r="AX180" s="13" t="s">
        <v>76</v>
      </c>
      <c r="AY180" s="260" t="s">
        <v>125</v>
      </c>
    </row>
    <row r="181" s="14" customFormat="1">
      <c r="A181" s="14"/>
      <c r="B181" s="261"/>
      <c r="C181" s="262"/>
      <c r="D181" s="252" t="s">
        <v>134</v>
      </c>
      <c r="E181" s="263" t="s">
        <v>1</v>
      </c>
      <c r="F181" s="264" t="s">
        <v>1139</v>
      </c>
      <c r="G181" s="262"/>
      <c r="H181" s="265">
        <v>6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134</v>
      </c>
      <c r="AU181" s="271" t="s">
        <v>86</v>
      </c>
      <c r="AV181" s="14" t="s">
        <v>86</v>
      </c>
      <c r="AW181" s="14" t="s">
        <v>32</v>
      </c>
      <c r="AX181" s="14" t="s">
        <v>84</v>
      </c>
      <c r="AY181" s="271" t="s">
        <v>125</v>
      </c>
    </row>
    <row r="182" s="2" customFormat="1" ht="49.05" customHeight="1">
      <c r="A182" s="38"/>
      <c r="B182" s="39"/>
      <c r="C182" s="236" t="s">
        <v>359</v>
      </c>
      <c r="D182" s="236" t="s">
        <v>128</v>
      </c>
      <c r="E182" s="237" t="s">
        <v>871</v>
      </c>
      <c r="F182" s="238" t="s">
        <v>872</v>
      </c>
      <c r="G182" s="239" t="s">
        <v>216</v>
      </c>
      <c r="H182" s="240">
        <v>10.289999999999999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560</v>
      </c>
      <c r="AT182" s="248" t="s">
        <v>128</v>
      </c>
      <c r="AU182" s="248" t="s">
        <v>86</v>
      </c>
      <c r="AY182" s="17" t="s">
        <v>125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560</v>
      </c>
      <c r="BM182" s="248" t="s">
        <v>1140</v>
      </c>
    </row>
    <row r="183" s="14" customFormat="1">
      <c r="A183" s="14"/>
      <c r="B183" s="261"/>
      <c r="C183" s="262"/>
      <c r="D183" s="252" t="s">
        <v>134</v>
      </c>
      <c r="E183" s="263" t="s">
        <v>1</v>
      </c>
      <c r="F183" s="264" t="s">
        <v>1141</v>
      </c>
      <c r="G183" s="262"/>
      <c r="H183" s="265">
        <v>10.289999999999999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134</v>
      </c>
      <c r="AU183" s="271" t="s">
        <v>86</v>
      </c>
      <c r="AV183" s="14" t="s">
        <v>86</v>
      </c>
      <c r="AW183" s="14" t="s">
        <v>32</v>
      </c>
      <c r="AX183" s="14" t="s">
        <v>84</v>
      </c>
      <c r="AY183" s="271" t="s">
        <v>125</v>
      </c>
    </row>
    <row r="184" s="2" customFormat="1" ht="37.8" customHeight="1">
      <c r="A184" s="38"/>
      <c r="B184" s="39"/>
      <c r="C184" s="236" t="s">
        <v>363</v>
      </c>
      <c r="D184" s="236" t="s">
        <v>128</v>
      </c>
      <c r="E184" s="237" t="s">
        <v>876</v>
      </c>
      <c r="F184" s="238" t="s">
        <v>877</v>
      </c>
      <c r="G184" s="239" t="s">
        <v>332</v>
      </c>
      <c r="H184" s="240">
        <v>42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41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560</v>
      </c>
      <c r="AT184" s="248" t="s">
        <v>128</v>
      </c>
      <c r="AU184" s="248" t="s">
        <v>86</v>
      </c>
      <c r="AY184" s="17" t="s">
        <v>125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560</v>
      </c>
      <c r="BM184" s="248" t="s">
        <v>1142</v>
      </c>
    </row>
    <row r="185" s="14" customFormat="1">
      <c r="A185" s="14"/>
      <c r="B185" s="261"/>
      <c r="C185" s="262"/>
      <c r="D185" s="252" t="s">
        <v>134</v>
      </c>
      <c r="E185" s="263" t="s">
        <v>1</v>
      </c>
      <c r="F185" s="264" t="s">
        <v>449</v>
      </c>
      <c r="G185" s="262"/>
      <c r="H185" s="265">
        <v>42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134</v>
      </c>
      <c r="AU185" s="271" t="s">
        <v>86</v>
      </c>
      <c r="AV185" s="14" t="s">
        <v>86</v>
      </c>
      <c r="AW185" s="14" t="s">
        <v>32</v>
      </c>
      <c r="AX185" s="14" t="s">
        <v>84</v>
      </c>
      <c r="AY185" s="271" t="s">
        <v>125</v>
      </c>
    </row>
    <row r="186" s="2" customFormat="1" ht="37.8" customHeight="1">
      <c r="A186" s="38"/>
      <c r="B186" s="39"/>
      <c r="C186" s="236" t="s">
        <v>367</v>
      </c>
      <c r="D186" s="236" t="s">
        <v>128</v>
      </c>
      <c r="E186" s="237" t="s">
        <v>880</v>
      </c>
      <c r="F186" s="238" t="s">
        <v>881</v>
      </c>
      <c r="G186" s="239" t="s">
        <v>332</v>
      </c>
      <c r="H186" s="240">
        <v>42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41</v>
      </c>
      <c r="O186" s="91"/>
      <c r="P186" s="246">
        <f>O186*H186</f>
        <v>0</v>
      </c>
      <c r="Q186" s="246">
        <v>0.078070000000000001</v>
      </c>
      <c r="R186" s="246">
        <f>Q186*H186</f>
        <v>3.27894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560</v>
      </c>
      <c r="AT186" s="248" t="s">
        <v>128</v>
      </c>
      <c r="AU186" s="248" t="s">
        <v>86</v>
      </c>
      <c r="AY186" s="17" t="s">
        <v>125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84</v>
      </c>
      <c r="BK186" s="249">
        <f>ROUND(I186*H186,2)</f>
        <v>0</v>
      </c>
      <c r="BL186" s="17" t="s">
        <v>560</v>
      </c>
      <c r="BM186" s="248" t="s">
        <v>1143</v>
      </c>
    </row>
    <row r="187" s="14" customFormat="1">
      <c r="A187" s="14"/>
      <c r="B187" s="261"/>
      <c r="C187" s="262"/>
      <c r="D187" s="252" t="s">
        <v>134</v>
      </c>
      <c r="E187" s="263" t="s">
        <v>1</v>
      </c>
      <c r="F187" s="264" t="s">
        <v>449</v>
      </c>
      <c r="G187" s="262"/>
      <c r="H187" s="265">
        <v>42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134</v>
      </c>
      <c r="AU187" s="271" t="s">
        <v>86</v>
      </c>
      <c r="AV187" s="14" t="s">
        <v>86</v>
      </c>
      <c r="AW187" s="14" t="s">
        <v>32</v>
      </c>
      <c r="AX187" s="14" t="s">
        <v>84</v>
      </c>
      <c r="AY187" s="271" t="s">
        <v>125</v>
      </c>
    </row>
    <row r="188" s="2" customFormat="1" ht="37.8" customHeight="1">
      <c r="A188" s="38"/>
      <c r="B188" s="39"/>
      <c r="C188" s="236" t="s">
        <v>371</v>
      </c>
      <c r="D188" s="236" t="s">
        <v>128</v>
      </c>
      <c r="E188" s="237" t="s">
        <v>884</v>
      </c>
      <c r="F188" s="238" t="s">
        <v>885</v>
      </c>
      <c r="G188" s="239" t="s">
        <v>332</v>
      </c>
      <c r="H188" s="240">
        <v>42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41</v>
      </c>
      <c r="O188" s="91"/>
      <c r="P188" s="246">
        <f>O188*H188</f>
        <v>0</v>
      </c>
      <c r="Q188" s="246">
        <v>9.0000000000000006E-05</v>
      </c>
      <c r="R188" s="246">
        <f>Q188*H188</f>
        <v>0.0037800000000000004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560</v>
      </c>
      <c r="AT188" s="248" t="s">
        <v>128</v>
      </c>
      <c r="AU188" s="248" t="s">
        <v>86</v>
      </c>
      <c r="AY188" s="17" t="s">
        <v>125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560</v>
      </c>
      <c r="BM188" s="248" t="s">
        <v>1144</v>
      </c>
    </row>
    <row r="189" s="14" customFormat="1">
      <c r="A189" s="14"/>
      <c r="B189" s="261"/>
      <c r="C189" s="262"/>
      <c r="D189" s="252" t="s">
        <v>134</v>
      </c>
      <c r="E189" s="263" t="s">
        <v>1</v>
      </c>
      <c r="F189" s="264" t="s">
        <v>449</v>
      </c>
      <c r="G189" s="262"/>
      <c r="H189" s="265">
        <v>42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1" t="s">
        <v>134</v>
      </c>
      <c r="AU189" s="271" t="s">
        <v>86</v>
      </c>
      <c r="AV189" s="14" t="s">
        <v>86</v>
      </c>
      <c r="AW189" s="14" t="s">
        <v>32</v>
      </c>
      <c r="AX189" s="14" t="s">
        <v>84</v>
      </c>
      <c r="AY189" s="271" t="s">
        <v>125</v>
      </c>
    </row>
    <row r="190" s="2" customFormat="1" ht="37.8" customHeight="1">
      <c r="A190" s="38"/>
      <c r="B190" s="39"/>
      <c r="C190" s="236" t="s">
        <v>375</v>
      </c>
      <c r="D190" s="236" t="s">
        <v>128</v>
      </c>
      <c r="E190" s="237" t="s">
        <v>889</v>
      </c>
      <c r="F190" s="238" t="s">
        <v>890</v>
      </c>
      <c r="G190" s="239" t="s">
        <v>332</v>
      </c>
      <c r="H190" s="240">
        <v>67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41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560</v>
      </c>
      <c r="AT190" s="248" t="s">
        <v>128</v>
      </c>
      <c r="AU190" s="248" t="s">
        <v>86</v>
      </c>
      <c r="AY190" s="17" t="s">
        <v>125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84</v>
      </c>
      <c r="BK190" s="249">
        <f>ROUND(I190*H190,2)</f>
        <v>0</v>
      </c>
      <c r="BL190" s="17" t="s">
        <v>560</v>
      </c>
      <c r="BM190" s="248" t="s">
        <v>1145</v>
      </c>
    </row>
    <row r="191" s="14" customFormat="1">
      <c r="A191" s="14"/>
      <c r="B191" s="261"/>
      <c r="C191" s="262"/>
      <c r="D191" s="252" t="s">
        <v>134</v>
      </c>
      <c r="E191" s="263" t="s">
        <v>1</v>
      </c>
      <c r="F191" s="264" t="s">
        <v>1082</v>
      </c>
      <c r="G191" s="262"/>
      <c r="H191" s="265">
        <v>67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134</v>
      </c>
      <c r="AU191" s="271" t="s">
        <v>86</v>
      </c>
      <c r="AV191" s="14" t="s">
        <v>86</v>
      </c>
      <c r="AW191" s="14" t="s">
        <v>32</v>
      </c>
      <c r="AX191" s="14" t="s">
        <v>84</v>
      </c>
      <c r="AY191" s="271" t="s">
        <v>125</v>
      </c>
    </row>
    <row r="192" s="2" customFormat="1" ht="24.15" customHeight="1">
      <c r="A192" s="38"/>
      <c r="B192" s="39"/>
      <c r="C192" s="286" t="s">
        <v>380</v>
      </c>
      <c r="D192" s="286" t="s">
        <v>263</v>
      </c>
      <c r="E192" s="287" t="s">
        <v>1146</v>
      </c>
      <c r="F192" s="288" t="s">
        <v>1147</v>
      </c>
      <c r="G192" s="289" t="s">
        <v>332</v>
      </c>
      <c r="H192" s="290">
        <v>67</v>
      </c>
      <c r="I192" s="291"/>
      <c r="J192" s="292">
        <f>ROUND(I192*H192,2)</f>
        <v>0</v>
      </c>
      <c r="K192" s="293"/>
      <c r="L192" s="294"/>
      <c r="M192" s="295" t="s">
        <v>1</v>
      </c>
      <c r="N192" s="296" t="s">
        <v>41</v>
      </c>
      <c r="O192" s="91"/>
      <c r="P192" s="246">
        <f>O192*H192</f>
        <v>0</v>
      </c>
      <c r="Q192" s="246">
        <v>0.00035</v>
      </c>
      <c r="R192" s="246">
        <f>Q192*H192</f>
        <v>0.023449999999999999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888</v>
      </c>
      <c r="AT192" s="248" t="s">
        <v>263</v>
      </c>
      <c r="AU192" s="248" t="s">
        <v>86</v>
      </c>
      <c r="AY192" s="17" t="s">
        <v>125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888</v>
      </c>
      <c r="BM192" s="248" t="s">
        <v>1148</v>
      </c>
    </row>
    <row r="193" s="14" customFormat="1">
      <c r="A193" s="14"/>
      <c r="B193" s="261"/>
      <c r="C193" s="262"/>
      <c r="D193" s="252" t="s">
        <v>134</v>
      </c>
      <c r="E193" s="263" t="s">
        <v>1</v>
      </c>
      <c r="F193" s="264" t="s">
        <v>576</v>
      </c>
      <c r="G193" s="262"/>
      <c r="H193" s="265">
        <v>67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1" t="s">
        <v>134</v>
      </c>
      <c r="AU193" s="271" t="s">
        <v>86</v>
      </c>
      <c r="AV193" s="14" t="s">
        <v>86</v>
      </c>
      <c r="AW193" s="14" t="s">
        <v>32</v>
      </c>
      <c r="AX193" s="14" t="s">
        <v>84</v>
      </c>
      <c r="AY193" s="271" t="s">
        <v>125</v>
      </c>
    </row>
    <row r="194" s="2" customFormat="1" ht="37.8" customHeight="1">
      <c r="A194" s="38"/>
      <c r="B194" s="39"/>
      <c r="C194" s="236" t="s">
        <v>385</v>
      </c>
      <c r="D194" s="236" t="s">
        <v>128</v>
      </c>
      <c r="E194" s="237" t="s">
        <v>1149</v>
      </c>
      <c r="F194" s="238" t="s">
        <v>1150</v>
      </c>
      <c r="G194" s="239" t="s">
        <v>351</v>
      </c>
      <c r="H194" s="240">
        <v>4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41</v>
      </c>
      <c r="O194" s="91"/>
      <c r="P194" s="246">
        <f>O194*H194</f>
        <v>0</v>
      </c>
      <c r="Q194" s="246">
        <v>0.37430000000000002</v>
      </c>
      <c r="R194" s="246">
        <f>Q194*H194</f>
        <v>1.4972000000000001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560</v>
      </c>
      <c r="AT194" s="248" t="s">
        <v>128</v>
      </c>
      <c r="AU194" s="248" t="s">
        <v>86</v>
      </c>
      <c r="AY194" s="17" t="s">
        <v>125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560</v>
      </c>
      <c r="BM194" s="248" t="s">
        <v>1151</v>
      </c>
    </row>
    <row r="195" s="14" customFormat="1">
      <c r="A195" s="14"/>
      <c r="B195" s="261"/>
      <c r="C195" s="262"/>
      <c r="D195" s="252" t="s">
        <v>134</v>
      </c>
      <c r="E195" s="263" t="s">
        <v>1</v>
      </c>
      <c r="F195" s="264" t="s">
        <v>149</v>
      </c>
      <c r="G195" s="262"/>
      <c r="H195" s="265">
        <v>4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134</v>
      </c>
      <c r="AU195" s="271" t="s">
        <v>86</v>
      </c>
      <c r="AV195" s="14" t="s">
        <v>86</v>
      </c>
      <c r="AW195" s="14" t="s">
        <v>32</v>
      </c>
      <c r="AX195" s="14" t="s">
        <v>84</v>
      </c>
      <c r="AY195" s="271" t="s">
        <v>125</v>
      </c>
    </row>
    <row r="196" s="2" customFormat="1" ht="24.15" customHeight="1">
      <c r="A196" s="38"/>
      <c r="B196" s="39"/>
      <c r="C196" s="236" t="s">
        <v>392</v>
      </c>
      <c r="D196" s="236" t="s">
        <v>128</v>
      </c>
      <c r="E196" s="237" t="s">
        <v>901</v>
      </c>
      <c r="F196" s="238" t="s">
        <v>902</v>
      </c>
      <c r="G196" s="239" t="s">
        <v>216</v>
      </c>
      <c r="H196" s="240">
        <v>9.2609999999999992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560</v>
      </c>
      <c r="AT196" s="248" t="s">
        <v>128</v>
      </c>
      <c r="AU196" s="248" t="s">
        <v>86</v>
      </c>
      <c r="AY196" s="17" t="s">
        <v>125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560</v>
      </c>
      <c r="BM196" s="248" t="s">
        <v>1152</v>
      </c>
    </row>
    <row r="197" s="14" customFormat="1">
      <c r="A197" s="14"/>
      <c r="B197" s="261"/>
      <c r="C197" s="262"/>
      <c r="D197" s="252" t="s">
        <v>134</v>
      </c>
      <c r="E197" s="263" t="s">
        <v>1</v>
      </c>
      <c r="F197" s="264" t="s">
        <v>1153</v>
      </c>
      <c r="G197" s="262"/>
      <c r="H197" s="265">
        <v>9.2609999999999992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134</v>
      </c>
      <c r="AU197" s="271" t="s">
        <v>86</v>
      </c>
      <c r="AV197" s="14" t="s">
        <v>86</v>
      </c>
      <c r="AW197" s="14" t="s">
        <v>32</v>
      </c>
      <c r="AX197" s="14" t="s">
        <v>84</v>
      </c>
      <c r="AY197" s="271" t="s">
        <v>125</v>
      </c>
    </row>
    <row r="198" s="2" customFormat="1" ht="14.4" customHeight="1">
      <c r="A198" s="38"/>
      <c r="B198" s="39"/>
      <c r="C198" s="286" t="s">
        <v>397</v>
      </c>
      <c r="D198" s="286" t="s">
        <v>263</v>
      </c>
      <c r="E198" s="287" t="s">
        <v>906</v>
      </c>
      <c r="F198" s="288" t="s">
        <v>907</v>
      </c>
      <c r="G198" s="289" t="s">
        <v>252</v>
      </c>
      <c r="H198" s="290">
        <v>18.893000000000001</v>
      </c>
      <c r="I198" s="291"/>
      <c r="J198" s="292">
        <f>ROUND(I198*H198,2)</f>
        <v>0</v>
      </c>
      <c r="K198" s="293"/>
      <c r="L198" s="294"/>
      <c r="M198" s="295" t="s">
        <v>1</v>
      </c>
      <c r="N198" s="296" t="s">
        <v>41</v>
      </c>
      <c r="O198" s="91"/>
      <c r="P198" s="246">
        <f>O198*H198</f>
        <v>0</v>
      </c>
      <c r="Q198" s="246">
        <v>1</v>
      </c>
      <c r="R198" s="246">
        <f>Q198*H198</f>
        <v>18.893000000000001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174</v>
      </c>
      <c r="AT198" s="248" t="s">
        <v>263</v>
      </c>
      <c r="AU198" s="248" t="s">
        <v>86</v>
      </c>
      <c r="AY198" s="17" t="s">
        <v>125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84</v>
      </c>
      <c r="BK198" s="249">
        <f>ROUND(I198*H198,2)</f>
        <v>0</v>
      </c>
      <c r="BL198" s="17" t="s">
        <v>149</v>
      </c>
      <c r="BM198" s="248" t="s">
        <v>1154</v>
      </c>
    </row>
    <row r="199" s="14" customFormat="1">
      <c r="A199" s="14"/>
      <c r="B199" s="261"/>
      <c r="C199" s="262"/>
      <c r="D199" s="252" t="s">
        <v>134</v>
      </c>
      <c r="E199" s="263" t="s">
        <v>1</v>
      </c>
      <c r="F199" s="264" t="s">
        <v>1155</v>
      </c>
      <c r="G199" s="262"/>
      <c r="H199" s="265">
        <v>15.744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134</v>
      </c>
      <c r="AU199" s="271" t="s">
        <v>86</v>
      </c>
      <c r="AV199" s="14" t="s">
        <v>86</v>
      </c>
      <c r="AW199" s="14" t="s">
        <v>32</v>
      </c>
      <c r="AX199" s="14" t="s">
        <v>84</v>
      </c>
      <c r="AY199" s="271" t="s">
        <v>125</v>
      </c>
    </row>
    <row r="200" s="14" customFormat="1">
      <c r="A200" s="14"/>
      <c r="B200" s="261"/>
      <c r="C200" s="262"/>
      <c r="D200" s="252" t="s">
        <v>134</v>
      </c>
      <c r="E200" s="262"/>
      <c r="F200" s="264" t="s">
        <v>1156</v>
      </c>
      <c r="G200" s="262"/>
      <c r="H200" s="265">
        <v>18.893000000000001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134</v>
      </c>
      <c r="AU200" s="271" t="s">
        <v>86</v>
      </c>
      <c r="AV200" s="14" t="s">
        <v>86</v>
      </c>
      <c r="AW200" s="14" t="s">
        <v>4</v>
      </c>
      <c r="AX200" s="14" t="s">
        <v>84</v>
      </c>
      <c r="AY200" s="271" t="s">
        <v>125</v>
      </c>
    </row>
    <row r="201" s="2" customFormat="1" ht="49.05" customHeight="1">
      <c r="A201" s="38"/>
      <c r="B201" s="39"/>
      <c r="C201" s="236" t="s">
        <v>402</v>
      </c>
      <c r="D201" s="236" t="s">
        <v>128</v>
      </c>
      <c r="E201" s="237" t="s">
        <v>912</v>
      </c>
      <c r="F201" s="238" t="s">
        <v>913</v>
      </c>
      <c r="G201" s="239" t="s">
        <v>216</v>
      </c>
      <c r="H201" s="240">
        <v>16.289999999999999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560</v>
      </c>
      <c r="AT201" s="248" t="s">
        <v>128</v>
      </c>
      <c r="AU201" s="248" t="s">
        <v>86</v>
      </c>
      <c r="AY201" s="17" t="s">
        <v>125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560</v>
      </c>
      <c r="BM201" s="248" t="s">
        <v>1157</v>
      </c>
    </row>
    <row r="202" s="14" customFormat="1">
      <c r="A202" s="14"/>
      <c r="B202" s="261"/>
      <c r="C202" s="262"/>
      <c r="D202" s="252" t="s">
        <v>134</v>
      </c>
      <c r="E202" s="263" t="s">
        <v>1</v>
      </c>
      <c r="F202" s="264" t="s">
        <v>1158</v>
      </c>
      <c r="G202" s="262"/>
      <c r="H202" s="265">
        <v>16.289999999999999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134</v>
      </c>
      <c r="AU202" s="271" t="s">
        <v>86</v>
      </c>
      <c r="AV202" s="14" t="s">
        <v>86</v>
      </c>
      <c r="AW202" s="14" t="s">
        <v>32</v>
      </c>
      <c r="AX202" s="14" t="s">
        <v>84</v>
      </c>
      <c r="AY202" s="271" t="s">
        <v>125</v>
      </c>
    </row>
    <row r="203" s="2" customFormat="1" ht="62.7" customHeight="1">
      <c r="A203" s="38"/>
      <c r="B203" s="39"/>
      <c r="C203" s="236" t="s">
        <v>406</v>
      </c>
      <c r="D203" s="236" t="s">
        <v>128</v>
      </c>
      <c r="E203" s="237" t="s">
        <v>917</v>
      </c>
      <c r="F203" s="238" t="s">
        <v>918</v>
      </c>
      <c r="G203" s="239" t="s">
        <v>216</v>
      </c>
      <c r="H203" s="240">
        <v>48.869999999999997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41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560</v>
      </c>
      <c r="AT203" s="248" t="s">
        <v>128</v>
      </c>
      <c r="AU203" s="248" t="s">
        <v>86</v>
      </c>
      <c r="AY203" s="17" t="s">
        <v>125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84</v>
      </c>
      <c r="BK203" s="249">
        <f>ROUND(I203*H203,2)</f>
        <v>0</v>
      </c>
      <c r="BL203" s="17" t="s">
        <v>560</v>
      </c>
      <c r="BM203" s="248" t="s">
        <v>1159</v>
      </c>
    </row>
    <row r="204" s="14" customFormat="1">
      <c r="A204" s="14"/>
      <c r="B204" s="261"/>
      <c r="C204" s="262"/>
      <c r="D204" s="252" t="s">
        <v>134</v>
      </c>
      <c r="E204" s="263" t="s">
        <v>1</v>
      </c>
      <c r="F204" s="264" t="s">
        <v>1160</v>
      </c>
      <c r="G204" s="262"/>
      <c r="H204" s="265">
        <v>48.869999999999997</v>
      </c>
      <c r="I204" s="266"/>
      <c r="J204" s="262"/>
      <c r="K204" s="262"/>
      <c r="L204" s="267"/>
      <c r="M204" s="272"/>
      <c r="N204" s="273"/>
      <c r="O204" s="273"/>
      <c r="P204" s="273"/>
      <c r="Q204" s="273"/>
      <c r="R204" s="273"/>
      <c r="S204" s="273"/>
      <c r="T204" s="27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134</v>
      </c>
      <c r="AU204" s="271" t="s">
        <v>86</v>
      </c>
      <c r="AV204" s="14" t="s">
        <v>86</v>
      </c>
      <c r="AW204" s="14" t="s">
        <v>32</v>
      </c>
      <c r="AX204" s="14" t="s">
        <v>84</v>
      </c>
      <c r="AY204" s="271" t="s">
        <v>125</v>
      </c>
    </row>
    <row r="205" s="2" customFormat="1" ht="6.96" customHeight="1">
      <c r="A205" s="38"/>
      <c r="B205" s="66"/>
      <c r="C205" s="67"/>
      <c r="D205" s="67"/>
      <c r="E205" s="67"/>
      <c r="F205" s="67"/>
      <c r="G205" s="67"/>
      <c r="H205" s="67"/>
      <c r="I205" s="183"/>
      <c r="J205" s="67"/>
      <c r="K205" s="67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6wsnIZ4+djnHlN5AK/8TFdjLOP7bCbyLu6S0TD//Vrwutzx/Lbi/ZqDjMluDDUmk0CxmwOkfXksdxOmcLepY+Q==" hashValue="U5gpyPb2jO+UX8l4LaNEQno871TWEN3HenxYSURw8RWZJxjRR6TfrgcYFgQCHKtVsm9gHV4oyabz7OCnUi+GWg==" algorithmName="SHA-512" password="CC35"/>
  <autoFilter ref="C121:K20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2020-12-02T10:31:15Z</dcterms:created>
  <dcterms:modified xsi:type="dcterms:W3CDTF">2020-12-02T10:31:31Z</dcterms:modified>
</cp:coreProperties>
</file>